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tsamaa-my.sharepoint.com/personal/ain_valu_poltsamaa_ee/Documents/Töölaud/"/>
    </mc:Choice>
  </mc:AlternateContent>
  <xr:revisionPtr revIDLastSave="0" documentId="8_{52AFBB0B-5304-4C4E-9336-D445FB1619AB}" xr6:coauthVersionLast="47" xr6:coauthVersionMax="47" xr10:uidLastSave="{00000000-0000-0000-0000-000000000000}"/>
  <bookViews>
    <workbookView xWindow="-120" yWindow="-120" windowWidth="29040" windowHeight="15840" xr2:uid="{D59D8E7D-59BE-4DE6-A532-6F14CF92807F}"/>
  </bookViews>
  <sheets>
    <sheet name="Inv_Põltsamaa (2)" sheetId="3" r:id="rId1"/>
  </sheets>
  <definedNames>
    <definedName name="dasdadad">#REF!</definedName>
    <definedName name="hänike" localSheetId="0">#REF!</definedName>
    <definedName name="hänike">#REF!</definedName>
    <definedName name="järvere" localSheetId="0">#REF!</definedName>
    <definedName name="järvere">#REF!</definedName>
    <definedName name="kaagjärve">#REF!</definedName>
    <definedName name="kalliküla">#REF!</definedName>
    <definedName name="karula">#REF!</definedName>
    <definedName name="kirumpää">#REF!</definedName>
    <definedName name="koikküla">#REF!</definedName>
    <definedName name="kose">#REF!</definedName>
    <definedName name="kurenurme">#REF!</definedName>
    <definedName name="kääpa">#REF!</definedName>
    <definedName name="kündja">#REF!</definedName>
    <definedName name="laatre">#REF!</definedName>
    <definedName name="lasva">#REF!</definedName>
    <definedName name="linnamäe">#REF!</definedName>
    <definedName name="lüllemäe">#REF!</definedName>
    <definedName name="meegomäe">#REF!</definedName>
    <definedName name="navi">#REF!</definedName>
    <definedName name="orava">#REF!</definedName>
    <definedName name="osula">#REF!</definedName>
    <definedName name="otsa">#REF!</definedName>
    <definedName name="parksepa">#REF!</definedName>
    <definedName name="puiga">#REF!</definedName>
    <definedName name="sooküla">#REF!</definedName>
    <definedName name="sooru">#REF!</definedName>
    <definedName name="sulbi">#REF!</definedName>
    <definedName name="sõmerpalu">#REF!</definedName>
    <definedName name="tagula">#REF!</definedName>
    <definedName name="taheva">#REF!</definedName>
    <definedName name="tsirguliina">#REF!</definedName>
    <definedName name="tsirgumäe">#REF!</definedName>
    <definedName name="tsolgo">#REF!</definedName>
    <definedName name="UP">#REF!</definedName>
    <definedName name="valga">#REF!</definedName>
    <definedName name="vanavastse">#REF!</definedName>
    <definedName name="vastseliina">#REF!</definedName>
    <definedName name="viitka">#REF!</definedName>
    <definedName name="võlsi">#REF!</definedName>
    <definedName name="võrumõisa">#REF!</definedName>
    <definedName name="väimela">#REF!</definedName>
    <definedName name="õr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0" i="3" l="1"/>
  <c r="F199" i="3"/>
  <c r="F198" i="3"/>
  <c r="F197" i="3"/>
  <c r="F196" i="3"/>
  <c r="F194" i="3"/>
  <c r="F193" i="3"/>
  <c r="F192" i="3"/>
  <c r="F191" i="3" s="1"/>
  <c r="D191" i="3"/>
  <c r="F190" i="3"/>
  <c r="F189" i="3"/>
  <c r="F188" i="3"/>
  <c r="F187" i="3"/>
  <c r="F186" i="3"/>
  <c r="D185" i="3"/>
  <c r="F184" i="3"/>
  <c r="F183" i="3"/>
  <c r="F182" i="3"/>
  <c r="D181" i="3"/>
  <c r="F179" i="3"/>
  <c r="F178" i="3"/>
  <c r="F177" i="3"/>
  <c r="F176" i="3"/>
  <c r="F175" i="3"/>
  <c r="F174" i="3"/>
  <c r="F172" i="3"/>
  <c r="F171" i="3"/>
  <c r="F170" i="3"/>
  <c r="D169" i="3"/>
  <c r="F168" i="3"/>
  <c r="F167" i="3"/>
  <c r="F166" i="3"/>
  <c r="F165" i="3"/>
  <c r="D164" i="3"/>
  <c r="F160" i="3"/>
  <c r="F159" i="3" s="1"/>
  <c r="L34" i="3" s="1"/>
  <c r="F155" i="3"/>
  <c r="F154" i="3" s="1"/>
  <c r="L33" i="3" s="1"/>
  <c r="F153" i="3"/>
  <c r="F152" i="3" s="1"/>
  <c r="F151" i="3"/>
  <c r="F150" i="3"/>
  <c r="F147" i="3"/>
  <c r="F146" i="3"/>
  <c r="F145" i="3"/>
  <c r="F144" i="3"/>
  <c r="F140" i="3"/>
  <c r="F138" i="3"/>
  <c r="F137" i="3"/>
  <c r="F136" i="3"/>
  <c r="F135" i="3"/>
  <c r="F132" i="3"/>
  <c r="F131" i="3" s="1"/>
  <c r="F129" i="3"/>
  <c r="F128" i="3" s="1"/>
  <c r="F127" i="3"/>
  <c r="T5" i="3" s="1"/>
  <c r="F126" i="3"/>
  <c r="F125" i="3" s="1"/>
  <c r="D125" i="3"/>
  <c r="F123" i="3"/>
  <c r="F122" i="3"/>
  <c r="F121" i="3"/>
  <c r="F120" i="3"/>
  <c r="F119" i="3"/>
  <c r="F118" i="3"/>
  <c r="F116" i="3"/>
  <c r="T8" i="3" s="1"/>
  <c r="F115" i="3"/>
  <c r="D115" i="3"/>
  <c r="F114" i="3"/>
  <c r="F113" i="3" s="1"/>
  <c r="D113" i="3"/>
  <c r="F109" i="3"/>
  <c r="F108" i="3"/>
  <c r="F107" i="3"/>
  <c r="F106" i="3"/>
  <c r="F105" i="3" s="1"/>
  <c r="F104" i="3" s="1"/>
  <c r="F102" i="3"/>
  <c r="F101" i="3" s="1"/>
  <c r="F100" i="3"/>
  <c r="F99" i="3"/>
  <c r="D98" i="3"/>
  <c r="F96" i="3"/>
  <c r="R8" i="3" s="1"/>
  <c r="D95" i="3"/>
  <c r="F92" i="3"/>
  <c r="F91" i="3"/>
  <c r="F90" i="3"/>
  <c r="D90" i="3"/>
  <c r="F89" i="3"/>
  <c r="F88" i="3"/>
  <c r="F87" i="3"/>
  <c r="F86" i="3"/>
  <c r="F85" i="3" s="1"/>
  <c r="D85" i="3"/>
  <c r="F84" i="3"/>
  <c r="Q6" i="3" s="1"/>
  <c r="F82" i="3"/>
  <c r="F81" i="3" s="1"/>
  <c r="F80" i="3" s="1"/>
  <c r="D81" i="3"/>
  <c r="F79" i="3"/>
  <c r="F78" i="3" s="1"/>
  <c r="D78" i="3"/>
  <c r="F77" i="3"/>
  <c r="F76" i="3"/>
  <c r="D75" i="3"/>
  <c r="F71" i="3"/>
  <c r="F69" i="3"/>
  <c r="F68" i="3" s="1"/>
  <c r="L25" i="3" s="1"/>
  <c r="F67" i="3"/>
  <c r="F66" i="3"/>
  <c r="F65" i="3"/>
  <c r="F64" i="3"/>
  <c r="F63" i="3"/>
  <c r="F62" i="3"/>
  <c r="F61" i="3"/>
  <c r="F59" i="3"/>
  <c r="F53" i="3"/>
  <c r="F50" i="3" s="1"/>
  <c r="L23" i="3" s="1"/>
  <c r="F49" i="3"/>
  <c r="F48" i="3"/>
  <c r="D47" i="3"/>
  <c r="F46" i="3"/>
  <c r="F44" i="3"/>
  <c r="F43" i="3"/>
  <c r="F42" i="3"/>
  <c r="F41" i="3"/>
  <c r="F40" i="3"/>
  <c r="F38" i="3"/>
  <c r="F37" i="3"/>
  <c r="D36" i="3"/>
  <c r="K35" i="3"/>
  <c r="F35" i="3"/>
  <c r="K34" i="3"/>
  <c r="F34" i="3"/>
  <c r="K33" i="3"/>
  <c r="F33" i="3"/>
  <c r="K32" i="3"/>
  <c r="F32" i="3"/>
  <c r="K31" i="3"/>
  <c r="F31" i="3"/>
  <c r="K30" i="3"/>
  <c r="D30" i="3"/>
  <c r="K29" i="3"/>
  <c r="F29" i="3"/>
  <c r="K28" i="3"/>
  <c r="F28" i="3"/>
  <c r="K27" i="3"/>
  <c r="D27" i="3"/>
  <c r="K26" i="3"/>
  <c r="K25" i="3"/>
  <c r="F25" i="3"/>
  <c r="K24" i="3"/>
  <c r="F24" i="3"/>
  <c r="K23" i="3"/>
  <c r="F23" i="3"/>
  <c r="K22" i="3"/>
  <c r="F22" i="3"/>
  <c r="F21" i="3"/>
  <c r="F20" i="3"/>
  <c r="F19" i="3"/>
  <c r="F18" i="3"/>
  <c r="F17" i="3"/>
  <c r="F16" i="3"/>
  <c r="D15" i="3"/>
  <c r="F14" i="3"/>
  <c r="F13" i="3"/>
  <c r="F12" i="3"/>
  <c r="F11" i="3"/>
  <c r="F10" i="3"/>
  <c r="Z9" i="3"/>
  <c r="S9" i="3"/>
  <c r="P9" i="3"/>
  <c r="O9" i="3"/>
  <c r="O7" i="3" s="1"/>
  <c r="F9" i="3"/>
  <c r="Z8" i="3"/>
  <c r="U8" i="3"/>
  <c r="P8" i="3"/>
  <c r="F8" i="3"/>
  <c r="Y7" i="3"/>
  <c r="X7" i="3"/>
  <c r="N7" i="3"/>
  <c r="F7" i="3"/>
  <c r="D6" i="3"/>
  <c r="W5" i="3"/>
  <c r="V5" i="3"/>
  <c r="U5" i="3"/>
  <c r="S5" i="3"/>
  <c r="R5" i="3"/>
  <c r="Q5" i="3"/>
  <c r="P5" i="3"/>
  <c r="W4" i="3"/>
  <c r="V4" i="3"/>
  <c r="U4" i="3"/>
  <c r="S4" i="3"/>
  <c r="R4" i="3"/>
  <c r="Q4" i="3"/>
  <c r="P4" i="3"/>
  <c r="Y3" i="3"/>
  <c r="X3" i="3"/>
  <c r="N3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W9" i="3" l="1"/>
  <c r="R3" i="3"/>
  <c r="M4" i="3"/>
  <c r="S8" i="3"/>
  <c r="S7" i="3" s="1"/>
  <c r="T4" i="3"/>
  <c r="F164" i="3"/>
  <c r="F173" i="3"/>
  <c r="Z5" i="3"/>
  <c r="Y11" i="3"/>
  <c r="P3" i="3"/>
  <c r="Q9" i="3"/>
  <c r="F95" i="3"/>
  <c r="F94" i="3" s="1"/>
  <c r="M6" i="3"/>
  <c r="L6" i="3" s="1"/>
  <c r="N11" i="3"/>
  <c r="F60" i="3"/>
  <c r="F58" i="3" s="1"/>
  <c r="F55" i="3" s="1"/>
  <c r="L24" i="3" s="1"/>
  <c r="W8" i="3"/>
  <c r="W7" i="3" s="1"/>
  <c r="O5" i="3"/>
  <c r="P7" i="3"/>
  <c r="F15" i="3"/>
  <c r="F36" i="3"/>
  <c r="Z7" i="3"/>
  <c r="F83" i="3"/>
  <c r="F117" i="3"/>
  <c r="F112" i="3" s="1"/>
  <c r="T3" i="3"/>
  <c r="X11" i="3"/>
  <c r="F124" i="3"/>
  <c r="F195" i="3"/>
  <c r="Q10" i="3"/>
  <c r="R9" i="3"/>
  <c r="F98" i="3"/>
  <c r="F97" i="3" s="1"/>
  <c r="F93" i="3" s="1"/>
  <c r="L27" i="3" s="1"/>
  <c r="F103" i="3"/>
  <c r="L28" i="3" s="1"/>
  <c r="F143" i="3"/>
  <c r="F142" i="3" s="1"/>
  <c r="F139" i="3" s="1"/>
  <c r="L31" i="3" s="1"/>
  <c r="V9" i="3"/>
  <c r="V7" i="3" s="1"/>
  <c r="V3" i="3"/>
  <c r="Q3" i="3"/>
  <c r="F30" i="3"/>
  <c r="F185" i="3"/>
  <c r="F27" i="3"/>
  <c r="M9" i="3"/>
  <c r="F6" i="3"/>
  <c r="M8" i="3"/>
  <c r="T9" i="3"/>
  <c r="T7" i="3" s="1"/>
  <c r="U9" i="3"/>
  <c r="U7" i="3" s="1"/>
  <c r="F134" i="3"/>
  <c r="F133" i="3" s="1"/>
  <c r="F130" i="3" s="1"/>
  <c r="L30" i="3" s="1"/>
  <c r="F149" i="3"/>
  <c r="F148" i="3" s="1"/>
  <c r="L32" i="3" s="1"/>
  <c r="Z4" i="3"/>
  <c r="L4" i="3" s="1"/>
  <c r="U3" i="3"/>
  <c r="M5" i="3"/>
  <c r="S3" i="3"/>
  <c r="S11" i="3" s="1"/>
  <c r="F39" i="3"/>
  <c r="M10" i="3"/>
  <c r="F47" i="3"/>
  <c r="F45" i="3" s="1"/>
  <c r="F75" i="3"/>
  <c r="F74" i="3" s="1"/>
  <c r="F169" i="3"/>
  <c r="F163" i="3" s="1"/>
  <c r="F181" i="3"/>
  <c r="W3" i="3"/>
  <c r="Q8" i="3"/>
  <c r="T11" i="3" l="1"/>
  <c r="P11" i="3"/>
  <c r="M3" i="3"/>
  <c r="F5" i="3"/>
  <c r="W11" i="3"/>
  <c r="O3" i="3"/>
  <c r="O11" i="3" s="1"/>
  <c r="V11" i="3"/>
  <c r="F73" i="3"/>
  <c r="L26" i="3" s="1"/>
  <c r="U11" i="3"/>
  <c r="F111" i="3"/>
  <c r="L29" i="3" s="1"/>
  <c r="L10" i="3"/>
  <c r="F180" i="3"/>
  <c r="F162" i="3" s="1"/>
  <c r="L35" i="3" s="1"/>
  <c r="R7" i="3"/>
  <c r="R11" i="3" s="1"/>
  <c r="Z3" i="3"/>
  <c r="Z11" i="3" s="1"/>
  <c r="M7" i="3"/>
  <c r="L8" i="3"/>
  <c r="L9" i="3"/>
  <c r="Q7" i="3"/>
  <c r="Q11" i="3" s="1"/>
  <c r="F26" i="3"/>
  <c r="L5" i="3"/>
  <c r="F4" i="3" l="1"/>
  <c r="L22" i="3" s="1"/>
  <c r="L36" i="3" s="1"/>
  <c r="L3" i="3"/>
  <c r="L7" i="3"/>
  <c r="L11" i="3" s="1"/>
  <c r="M11" i="3"/>
</calcChain>
</file>

<file path=xl/sharedStrings.xml><?xml version="1.0" encoding="utf-8"?>
<sst xmlns="http://schemas.openxmlformats.org/spreadsheetml/2006/main" count="540" uniqueCount="185">
  <si>
    <t>INVESTEERINGUTE KOKKUVÕTE</t>
  </si>
  <si>
    <t>Kokku</t>
  </si>
  <si>
    <t>Jrk</t>
  </si>
  <si>
    <t>Tööde nimetus</t>
  </si>
  <si>
    <t>Ühik</t>
  </si>
  <si>
    <t>Maht</t>
  </si>
  <si>
    <t>Ühiku hind (€)</t>
  </si>
  <si>
    <t>Hinnanguline maksumus</t>
  </si>
  <si>
    <t>Lühi / Pika</t>
  </si>
  <si>
    <t>Lühiajaline</t>
  </si>
  <si>
    <t>Põltsamaa RKA</t>
  </si>
  <si>
    <t>L/P</t>
  </si>
  <si>
    <t>Vesi</t>
  </si>
  <si>
    <t>1.</t>
  </si>
  <si>
    <t>Veevarustus</t>
  </si>
  <si>
    <t>Kanal</t>
  </si>
  <si>
    <t>1.1.</t>
  </si>
  <si>
    <t>Veetorustiku rajamine</t>
  </si>
  <si>
    <t>m</t>
  </si>
  <si>
    <t>Sade</t>
  </si>
  <si>
    <t xml:space="preserve">sh Eha tn ühendustoru </t>
  </si>
  <si>
    <t>P</t>
  </si>
  <si>
    <t>Pikaajaline</t>
  </si>
  <si>
    <t>sh Männi tn ühendustoru</t>
  </si>
  <si>
    <t>sh Tehnika tn L2 ühendustoru</t>
  </si>
  <si>
    <t>sh Tartu mnt ühendustoru Võhmanõmme võrguga</t>
  </si>
  <si>
    <t>sh Tartu mnt ühendustoru Roheline ja Kingu tn vahel</t>
  </si>
  <si>
    <t>sh Kingu tn ühendustoru</t>
  </si>
  <si>
    <t>sh Pauastvere kahe võrgu vaheline ühendustoru</t>
  </si>
  <si>
    <t>sh EPT piirkonna ringistamine</t>
  </si>
  <si>
    <t>1.2.</t>
  </si>
  <si>
    <t>Veetorustiku rekonstrueerimine</t>
  </si>
  <si>
    <t>sh EPT piirkonna vanade torude rekonstrueerimine</t>
  </si>
  <si>
    <t>sh J.Kuperjanovi tn 1 kinnistu ühendustorustik</t>
  </si>
  <si>
    <t>L</t>
  </si>
  <si>
    <t>sh Pauastvere lõuna piirkonna ühendustoru läbimõõdu suurendamine</t>
  </si>
  <si>
    <t>1.3.</t>
  </si>
  <si>
    <t>Lembitu tn VTJ varupuurkaevu rajamine (ca 150 m - Ordoviitsium)</t>
  </si>
  <si>
    <t>tk</t>
  </si>
  <si>
    <t>1.4.</t>
  </si>
  <si>
    <t>Lühikese tn VTJ varugeneraatori paigaldamine</t>
  </si>
  <si>
    <t>1.5.</t>
  </si>
  <si>
    <t>Lossi tn puurkaev-pumpla kaugjuhtimise võimekuse rajamine</t>
  </si>
  <si>
    <t>kmpl</t>
  </si>
  <si>
    <t>INVESTEERINGUD KOKKU</t>
  </si>
  <si>
    <t>1.6.</t>
  </si>
  <si>
    <t>Lillevere PRK 10428 tamponeerimine</t>
  </si>
  <si>
    <t>1.7.</t>
  </si>
  <si>
    <t>Kuperjanovi PRK 8591 tamponeerimine</t>
  </si>
  <si>
    <t>1.8.</t>
  </si>
  <si>
    <t>Kuuse PRK 8587 võrgust lahti ühendamine</t>
  </si>
  <si>
    <t>1.9.</t>
  </si>
  <si>
    <t>Pauastvere PRK 17439 tamponeerimine</t>
  </si>
  <si>
    <t>2.</t>
  </si>
  <si>
    <t>Kanalisatsioon</t>
  </si>
  <si>
    <t>2.1.</t>
  </si>
  <si>
    <t>Isevoolse kanalisatsioontorustiku rajamine</t>
  </si>
  <si>
    <t xml:space="preserve">sh Võhmaküla tee (Võhmanõmme küla) </t>
  </si>
  <si>
    <t>sh EPT piirkonna uus lahendus</t>
  </si>
  <si>
    <t>2.2.</t>
  </si>
  <si>
    <t>Isevoolse kanalisatsioonitorustiku rekonstrueerimine</t>
  </si>
  <si>
    <t xml:space="preserve">sh Pauastvere kollektori ja Puhu risti vaheline lõik </t>
  </si>
  <si>
    <t>sh Põhja-Kaare tn</t>
  </si>
  <si>
    <t>sh Ringtee kuni Marja tn 3</t>
  </si>
  <si>
    <t>sh Sepa tn kuni Marja tn L3</t>
  </si>
  <si>
    <t>sh Pajusi mnt 39-45 kortermajade ühendused</t>
  </si>
  <si>
    <t>2.3.</t>
  </si>
  <si>
    <t>Survekanalisatsiooni rajamine / rekonstrueerimine</t>
  </si>
  <si>
    <t>sh Kuivati kinnistu liitumispunkt</t>
  </si>
  <si>
    <t>sh Võhmaküla tee RP - isevoolne lõik</t>
  </si>
  <si>
    <t>2.4.</t>
  </si>
  <si>
    <t>Reoveepumplate rajamine / rekonstrueerimine</t>
  </si>
  <si>
    <t>sh Lossi reoveepumpla automaatvõre paigaldus ja hoone ümberehitus</t>
  </si>
  <si>
    <t>sh Võhmaküla tee RP rajamine (Võhmaküla tee lahendus jaoks)</t>
  </si>
  <si>
    <t>sh Kuningamäe pumpla kaugjuhtimise võimekuse rajamine</t>
  </si>
  <si>
    <t>2.6.</t>
  </si>
  <si>
    <t>Põltsamaa RVP garaažihoone laiendamine (ca 100 m2)</t>
  </si>
  <si>
    <t>m2</t>
  </si>
  <si>
    <t>2.7.</t>
  </si>
  <si>
    <t>Põltsamaa linnas kanalisatsioonikaevude kaante vahetus</t>
  </si>
  <si>
    <t>3.</t>
  </si>
  <si>
    <t>Sademevesi</t>
  </si>
  <si>
    <t>3.1.</t>
  </si>
  <si>
    <t>Sademeveesüsteemide hüdraulilise mudeli koostamine Põltsamaa linnas</t>
  </si>
  <si>
    <t>3.2.</t>
  </si>
  <si>
    <t>Sademeveetorustiku rajamine ja rekonstrueerimine</t>
  </si>
  <si>
    <t>sh Tartu mnt L1 kuni Roheline tn torustiku rekonstrueerimine</t>
  </si>
  <si>
    <t>sh Silla tn L1 ringtee torustiku rajamine</t>
  </si>
  <si>
    <t>Väike-Kamari RKA</t>
  </si>
  <si>
    <t>Investeeringud puuduvad</t>
  </si>
  <si>
    <t>Adavere RKA</t>
  </si>
  <si>
    <t>Kanalisatsioonitorustiku kaabelmõõdistus (sademevee kontroll)</t>
  </si>
  <si>
    <t>Adavere RVP rekonstrueerimine (SBR annuspuhasti)</t>
  </si>
  <si>
    <t>sh olemasolevate mahutite ja tehnohoone lammutustööd</t>
  </si>
  <si>
    <t>sh automaatvõre koos võrepressiga</t>
  </si>
  <si>
    <t>sh protsessimahutite ümberehitus</t>
  </si>
  <si>
    <t>sh uue tehnohoone rajamine</t>
  </si>
  <si>
    <t>sh seadmed ja tehnoloogilised torustikud</t>
  </si>
  <si>
    <t>sh välitorustikud (ka avariimöödavool)</t>
  </si>
  <si>
    <t>sh elektri- ja automaatikatööd</t>
  </si>
  <si>
    <t>Võisiku RKA</t>
  </si>
  <si>
    <t>Puurmani RKA</t>
  </si>
  <si>
    <t xml:space="preserve">sh Suurelamute ringistamine Pargi tn </t>
  </si>
  <si>
    <t>sh Tartu mnt 8 ja 10 liitumine</t>
  </si>
  <si>
    <t>sh Pargi ja Jõe tn kortermajade ühendused</t>
  </si>
  <si>
    <t>sh Tartu mnt 11 kuni Nurme kinnistu</t>
  </si>
  <si>
    <t>Sademeveetorustike mõõdistus (temperatuurianduriga)</t>
  </si>
  <si>
    <t>Sademeveetorustiku rekonstrueerimine</t>
  </si>
  <si>
    <t>sh Tartu mnt kuni viadukt</t>
  </si>
  <si>
    <t>sh Tallinna mnt 5 ja 9</t>
  </si>
  <si>
    <t>sh Põllu ja Tõrve tn</t>
  </si>
  <si>
    <t>sh Lasteaed kuni Tallinna mnt</t>
  </si>
  <si>
    <t>3.3.</t>
  </si>
  <si>
    <t>Sademeveekraavide rekonstrueerimine</t>
  </si>
  <si>
    <t>sh Ringtee kuni Tallinna mnt 5</t>
  </si>
  <si>
    <t>sh Talinna mnt 8 ja Kapsarõõmu vaheline kraav kuni väljalask</t>
  </si>
  <si>
    <t>Esku RKA</t>
  </si>
  <si>
    <t>sh Võhma tee 12 ühendus</t>
  </si>
  <si>
    <t>Puhasti reoveepumpla rekonstrueerimine</t>
  </si>
  <si>
    <t>Reoveepuhasti rekonstrueerimine</t>
  </si>
  <si>
    <t>sh uue automaatvõre paigaldamine koos võrepressiga</t>
  </si>
  <si>
    <t>Lustivere RKA</t>
  </si>
  <si>
    <t xml:space="preserve">Puurkaev-pumpla rajamine reoveepuhasti kinnistule </t>
  </si>
  <si>
    <t>sh puurkaevu puurimine ~ 45 m</t>
  </si>
  <si>
    <t>sh puurkaevu pumbad ja automaatika</t>
  </si>
  <si>
    <t>sh ühendustorustik reoveepuhastiga</t>
  </si>
  <si>
    <t>Pisisaare RKA</t>
  </si>
  <si>
    <t>sh Sepa, Astangu, Männituka, Velde ja Kase ühendamine</t>
  </si>
  <si>
    <t xml:space="preserve">sh Kasevõsa VTJ kuni Kase tee </t>
  </si>
  <si>
    <t>Kasevõsa VTJ rekonstrueerimine</t>
  </si>
  <si>
    <t>sh juurdepääsutee ja aia rajamine</t>
  </si>
  <si>
    <t>sh uued raua- ja mangaanifiltrid</t>
  </si>
  <si>
    <t>sh puurkaevu puhastuspumpamine</t>
  </si>
  <si>
    <t>sh VTJ hoone soojustamine</t>
  </si>
  <si>
    <t>sh uus puurkaevu pump</t>
  </si>
  <si>
    <t>sh pumpade teenindamiseks katusele ligipääsuluugi rajamine</t>
  </si>
  <si>
    <t>Isevoolse kanalisatsioonitorustiku rajamine</t>
  </si>
  <si>
    <t>sh Kuuse, Püssisaare, Sepa, Astangu, Männituka, Veide ja Kase ühendus</t>
  </si>
  <si>
    <t>Reoveepumplate rekonstrueerimine (RP-Kase, RP-Pisisaare)</t>
  </si>
  <si>
    <t>Pisisaare RVP rekonstrueerimine</t>
  </si>
  <si>
    <t>Vägari RKA</t>
  </si>
  <si>
    <t>PRK 11990 tamponeerimine</t>
  </si>
  <si>
    <t>Vägari RVP rekonstrueerimine</t>
  </si>
  <si>
    <t>sh puhurite lahenduse rekonstrueerimine</t>
  </si>
  <si>
    <t>sh mudamahuti ümberehitamine (ruumala vähendamine)</t>
  </si>
  <si>
    <t>Rasvapüüduri paigaldamine Aidu Lasteaed-Koolimaja liitumispunkti</t>
  </si>
  <si>
    <t>Kamari RKA</t>
  </si>
  <si>
    <t>Kamari RVP rekonstrueerimine</t>
  </si>
  <si>
    <t>sh avariimöödavoolu rajamine RVP pumpla juurest biotiikidesse</t>
  </si>
  <si>
    <t>Nõgese reoveepumplale kaugjuhtimise võimekuse rajamine</t>
  </si>
  <si>
    <t>Kalana RKA</t>
  </si>
  <si>
    <t>Kalana VTJ juurdepääsutee ja piirdeaia rajamine</t>
  </si>
  <si>
    <t>Kalana VTJ kaugjuhtimise võimekuse rajamine</t>
  </si>
  <si>
    <t>Kalana reoveepumplale kaugjuhtimise võimekuse rajamine</t>
  </si>
  <si>
    <t>Pikknurme RKA</t>
  </si>
  <si>
    <t>Neanurme küla</t>
  </si>
  <si>
    <t>Pajusi küla</t>
  </si>
  <si>
    <t>sh Liivi ja Vanarehe liitumine</t>
  </si>
  <si>
    <t>sh Sepikoja kinnistu ühendus</t>
  </si>
  <si>
    <t>sh Pajusi mõisa ühendus</t>
  </si>
  <si>
    <t>sh Risti, Lubja, Lodi kinnistute ühendus</t>
  </si>
  <si>
    <t>sh uue puurkaevu ühendus</t>
  </si>
  <si>
    <t>sh Pajusi-Loopre tee koos liitumispunktidega</t>
  </si>
  <si>
    <t>sh Meearu, Lembitu ja Vahtra kinnistute ühendus</t>
  </si>
  <si>
    <t>Puurkaevu rajamine Paju kinnistule</t>
  </si>
  <si>
    <t xml:space="preserve">sh puurkaevu puurimine </t>
  </si>
  <si>
    <t>sh pumbad ja automaatika</t>
  </si>
  <si>
    <t>sh raua- ja mangaanifiltrid</t>
  </si>
  <si>
    <t>sh puurkaev-pumpla hoone rajamine</t>
  </si>
  <si>
    <t>sh juurdepääsutee ja piirdeaed</t>
  </si>
  <si>
    <t>PRK 12029 likvideerimine</t>
  </si>
  <si>
    <t>sh bussijaam kuni RVP koos liitumispunktidega</t>
  </si>
  <si>
    <t>sh PRK ühendus</t>
  </si>
  <si>
    <t>sh Pajusi-Loopre tee kuni RP</t>
  </si>
  <si>
    <t>sh Paju kinnistu ühendus</t>
  </si>
  <si>
    <t>Survekanalisatsioonitorustiku rajamine</t>
  </si>
  <si>
    <t>sh RP kuni bussijaam</t>
  </si>
  <si>
    <t>sh Lodi kinnistu ühendus</t>
  </si>
  <si>
    <t>Pajusi reoveepumpla rajamine (Remmelga kinnistu)</t>
  </si>
  <si>
    <t>2.5.</t>
  </si>
  <si>
    <t>Pajusi RVP rajamine (septik)</t>
  </si>
  <si>
    <t>sh septiksüsteemi paigaldus</t>
  </si>
  <si>
    <t>sh elektripaigaldis ja automaatika</t>
  </si>
  <si>
    <t>sh puhasti reoveepumpla rajamine koos torustikega</t>
  </si>
  <si>
    <t>Olemasoleva kogumismahuti likvideerimine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</si>
</sst>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2" tint="-9.9978637043366805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164" fontId="3" fillId="4" borderId="4" xfId="3" applyNumberFormat="1" applyFont="1" applyFill="1" applyBorder="1"/>
    <xf numFmtId="164" fontId="5" fillId="0" borderId="6" xfId="3" applyNumberFormat="1" applyFont="1" applyBorder="1"/>
    <xf numFmtId="164" fontId="3" fillId="5" borderId="6" xfId="3" applyNumberFormat="1" applyFont="1" applyFill="1" applyBorder="1"/>
    <xf numFmtId="164" fontId="3" fillId="0" borderId="6" xfId="3" applyNumberFormat="1" applyFont="1" applyBorder="1"/>
    <xf numFmtId="164" fontId="5" fillId="0" borderId="6" xfId="3" applyNumberFormat="1" applyFont="1" applyFill="1" applyBorder="1"/>
    <xf numFmtId="164" fontId="4" fillId="0" borderId="6" xfId="3" applyNumberFormat="1" applyFont="1" applyBorder="1"/>
    <xf numFmtId="164" fontId="3" fillId="6" borderId="6" xfId="3" applyNumberFormat="1" applyFont="1" applyFill="1" applyBorder="1"/>
    <xf numFmtId="164" fontId="3" fillId="4" borderId="6" xfId="3" applyNumberFormat="1" applyFont="1" applyFill="1" applyBorder="1"/>
    <xf numFmtId="164" fontId="3" fillId="0" borderId="6" xfId="3" applyNumberFormat="1" applyFont="1" applyFill="1" applyBorder="1"/>
    <xf numFmtId="164" fontId="2" fillId="0" borderId="6" xfId="3" applyNumberFormat="1" applyFont="1" applyFill="1" applyBorder="1"/>
    <xf numFmtId="164" fontId="1" fillId="0" borderId="6" xfId="3" applyNumberFormat="1" applyFont="1" applyBorder="1"/>
    <xf numFmtId="164" fontId="3" fillId="2" borderId="4" xfId="3" applyNumberFormat="1" applyFont="1" applyFill="1" applyBorder="1"/>
    <xf numFmtId="164" fontId="2" fillId="0" borderId="6" xfId="3" applyNumberFormat="1" applyFont="1" applyBorder="1"/>
    <xf numFmtId="164" fontId="5" fillId="0" borderId="6" xfId="3" applyNumberFormat="1" applyFont="1" applyFill="1" applyBorder="1" applyAlignment="1">
      <alignment horizontal="right"/>
    </xf>
    <xf numFmtId="164" fontId="3" fillId="0" borderId="9" xfId="3" applyNumberFormat="1" applyFont="1" applyBorder="1"/>
    <xf numFmtId="164" fontId="8" fillId="0" borderId="6" xfId="3" applyNumberFormat="1" applyFont="1" applyBorder="1"/>
    <xf numFmtId="164" fontId="8" fillId="2" borderId="6" xfId="3" applyNumberFormat="1" applyFont="1" applyFill="1" applyBorder="1"/>
    <xf numFmtId="164" fontId="1" fillId="0" borderId="0" xfId="3" applyNumberFormat="1" applyFont="1" applyBorder="1"/>
    <xf numFmtId="44" fontId="3" fillId="0" borderId="1" xfId="3" applyFont="1" applyBorder="1" applyAlignment="1">
      <alignment vertical="center" wrapText="1"/>
    </xf>
    <xf numFmtId="44" fontId="3" fillId="0" borderId="1" xfId="3" applyFont="1" applyBorder="1"/>
    <xf numFmtId="44" fontId="5" fillId="0" borderId="0" xfId="3" applyFont="1" applyFill="1" applyBorder="1"/>
    <xf numFmtId="44" fontId="5" fillId="0" borderId="0" xfId="3" applyFont="1" applyFill="1" applyBorder="1" applyAlignment="1">
      <alignment horizontal="right"/>
    </xf>
    <xf numFmtId="44" fontId="3" fillId="0" borderId="0" xfId="3" applyFont="1" applyBorder="1"/>
    <xf numFmtId="164" fontId="3" fillId="0" borderId="6" xfId="3" applyNumberFormat="1" applyFont="1" applyFill="1" applyBorder="1" applyAlignment="1">
      <alignment horizontal="right"/>
    </xf>
    <xf numFmtId="0" fontId="1" fillId="0" borderId="0" xfId="4"/>
    <xf numFmtId="0" fontId="1" fillId="0" borderId="0" xfId="4" applyAlignment="1">
      <alignment horizontal="center"/>
    </xf>
    <xf numFmtId="0" fontId="1" fillId="0" borderId="0" xfId="4" applyAlignment="1">
      <alignment vertical="center"/>
    </xf>
    <xf numFmtId="0" fontId="4" fillId="0" borderId="0" xfId="4" applyFont="1" applyAlignment="1">
      <alignment vertical="center"/>
    </xf>
    <xf numFmtId="0" fontId="3" fillId="3" borderId="1" xfId="4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right"/>
    </xf>
    <xf numFmtId="0" fontId="3" fillId="3" borderId="1" xfId="4" applyFont="1" applyFill="1" applyBorder="1"/>
    <xf numFmtId="0" fontId="3" fillId="3" borderId="1" xfId="4" applyFont="1" applyFill="1" applyBorder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4" applyFont="1"/>
    <xf numFmtId="0" fontId="3" fillId="8" borderId="1" xfId="4" applyFont="1" applyFill="1" applyBorder="1" applyAlignment="1">
      <alignment vertical="center"/>
    </xf>
    <xf numFmtId="164" fontId="3" fillId="8" borderId="1" xfId="4" applyNumberFormat="1" applyFont="1" applyFill="1" applyBorder="1" applyAlignment="1">
      <alignment vertical="center"/>
    </xf>
    <xf numFmtId="164" fontId="3" fillId="8" borderId="1" xfId="5" applyNumberFormat="1" applyFont="1" applyFill="1" applyBorder="1" applyAlignment="1">
      <alignment vertical="center"/>
    </xf>
    <xf numFmtId="0" fontId="3" fillId="2" borderId="0" xfId="4" applyFont="1" applyFill="1" applyAlignment="1">
      <alignment horizontal="left"/>
    </xf>
    <xf numFmtId="0" fontId="3" fillId="2" borderId="0" xfId="4" applyFont="1" applyFill="1" applyAlignment="1">
      <alignment horizontal="center"/>
    </xf>
    <xf numFmtId="164" fontId="3" fillId="2" borderId="0" xfId="5" applyNumberFormat="1" applyFont="1" applyFill="1" applyBorder="1"/>
    <xf numFmtId="0" fontId="5" fillId="0" borderId="1" xfId="4" applyFont="1" applyBorder="1" applyAlignment="1">
      <alignment vertical="center"/>
    </xf>
    <xf numFmtId="164" fontId="3" fillId="0" borderId="1" xfId="4" applyNumberFormat="1" applyFont="1" applyBorder="1" applyAlignment="1">
      <alignment vertical="center"/>
    </xf>
    <xf numFmtId="164" fontId="5" fillId="0" borderId="1" xfId="5" applyNumberFormat="1" applyFont="1" applyBorder="1" applyAlignment="1">
      <alignment vertical="center"/>
    </xf>
    <xf numFmtId="164" fontId="5" fillId="0" borderId="1" xfId="5" applyNumberFormat="1" applyFont="1" applyBorder="1" applyAlignment="1">
      <alignment horizontal="right" vertical="center"/>
    </xf>
    <xf numFmtId="0" fontId="3" fillId="4" borderId="2" xfId="4" applyFont="1" applyFill="1" applyBorder="1" applyAlignment="1">
      <alignment horizontal="right"/>
    </xf>
    <xf numFmtId="0" fontId="3" fillId="4" borderId="3" xfId="4" applyFont="1" applyFill="1" applyBorder="1"/>
    <xf numFmtId="0" fontId="3" fillId="4" borderId="3" xfId="4" applyFont="1" applyFill="1" applyBorder="1" applyAlignment="1">
      <alignment horizontal="center"/>
    </xf>
    <xf numFmtId="0" fontId="4" fillId="0" borderId="0" xfId="4" applyFont="1"/>
    <xf numFmtId="44" fontId="1" fillId="0" borderId="0" xfId="4" applyNumberFormat="1"/>
    <xf numFmtId="0" fontId="3" fillId="0" borderId="5" xfId="4" applyFont="1" applyBorder="1" applyAlignment="1">
      <alignment horizontal="right"/>
    </xf>
    <xf numFmtId="164" fontId="3" fillId="0" borderId="6" xfId="5" applyNumberFormat="1" applyFont="1" applyBorder="1"/>
    <xf numFmtId="164" fontId="5" fillId="0" borderId="1" xfId="3" applyNumberFormat="1" applyFont="1" applyBorder="1" applyAlignment="1">
      <alignment vertical="center"/>
    </xf>
    <xf numFmtId="0" fontId="2" fillId="0" borderId="5" xfId="4" applyFont="1" applyBorder="1" applyAlignment="1">
      <alignment horizontal="right"/>
    </xf>
    <xf numFmtId="0" fontId="5" fillId="0" borderId="0" xfId="4" applyFont="1" applyAlignment="1">
      <alignment horizontal="right"/>
    </xf>
    <xf numFmtId="0" fontId="5" fillId="0" borderId="0" xfId="4" applyFont="1" applyAlignment="1">
      <alignment horizontal="center"/>
    </xf>
    <xf numFmtId="0" fontId="5" fillId="0" borderId="0" xfId="4" applyFont="1"/>
    <xf numFmtId="164" fontId="5" fillId="0" borderId="6" xfId="5" applyNumberFormat="1" applyFont="1" applyBorder="1"/>
    <xf numFmtId="164" fontId="5" fillId="0" borderId="1" xfId="3" applyNumberFormat="1" applyFont="1" applyFill="1" applyBorder="1" applyAlignment="1">
      <alignment vertical="center"/>
    </xf>
    <xf numFmtId="164" fontId="5" fillId="0" borderId="1" xfId="3" applyNumberFormat="1" applyFont="1" applyFill="1" applyBorder="1" applyAlignment="1">
      <alignment horizontal="right" vertical="center"/>
    </xf>
    <xf numFmtId="164" fontId="5" fillId="0" borderId="6" xfId="5" applyNumberFormat="1" applyFont="1" applyFill="1" applyBorder="1"/>
    <xf numFmtId="0" fontId="3" fillId="0" borderId="1" xfId="4" applyFont="1" applyBorder="1" applyAlignment="1">
      <alignment horizontal="right" vertical="center" wrapText="1"/>
    </xf>
    <xf numFmtId="164" fontId="3" fillId="0" borderId="1" xfId="4" applyNumberFormat="1" applyFont="1" applyBorder="1" applyAlignment="1">
      <alignment horizontal="right" vertical="center" wrapText="1"/>
    </xf>
    <xf numFmtId="0" fontId="3" fillId="0" borderId="0" xfId="4" applyFont="1" applyAlignment="1">
      <alignment vertical="center" wrapText="1"/>
    </xf>
    <xf numFmtId="0" fontId="9" fillId="0" borderId="0" xfId="4" applyFont="1" applyAlignment="1">
      <alignment vertical="center"/>
    </xf>
    <xf numFmtId="0" fontId="2" fillId="0" borderId="0" xfId="4" applyFont="1"/>
    <xf numFmtId="0" fontId="1" fillId="0" borderId="0" xfId="4" applyAlignment="1">
      <alignment horizontal="right"/>
    </xf>
    <xf numFmtId="0" fontId="3" fillId="0" borderId="0" xfId="4" applyFont="1" applyAlignment="1">
      <alignment horizontal="right"/>
    </xf>
    <xf numFmtId="0" fontId="3" fillId="0" borderId="0" xfId="4" applyFont="1" applyAlignment="1">
      <alignment horizontal="left"/>
    </xf>
    <xf numFmtId="44" fontId="9" fillId="0" borderId="0" xfId="4" applyNumberFormat="1" applyFont="1" applyAlignment="1">
      <alignment vertical="center"/>
    </xf>
    <xf numFmtId="0" fontId="3" fillId="0" borderId="1" xfId="4" applyFont="1" applyBorder="1" applyAlignment="1">
      <alignment vertical="center" wrapText="1"/>
    </xf>
    <xf numFmtId="0" fontId="3" fillId="0" borderId="1" xfId="4" applyFont="1" applyBorder="1"/>
    <xf numFmtId="0" fontId="3" fillId="5" borderId="5" xfId="4" applyFont="1" applyFill="1" applyBorder="1" applyAlignment="1">
      <alignment horizontal="right"/>
    </xf>
    <xf numFmtId="0" fontId="3" fillId="5" borderId="0" xfId="4" applyFont="1" applyFill="1"/>
    <xf numFmtId="0" fontId="3" fillId="5" borderId="0" xfId="4" applyFont="1" applyFill="1" applyAlignment="1">
      <alignment horizontal="center"/>
    </xf>
    <xf numFmtId="16" fontId="3" fillId="0" borderId="5" xfId="4" applyNumberFormat="1" applyFont="1" applyBorder="1" applyAlignment="1">
      <alignment horizontal="right"/>
    </xf>
    <xf numFmtId="44" fontId="4" fillId="0" borderId="0" xfId="4" applyNumberFormat="1" applyFont="1"/>
    <xf numFmtId="0" fontId="1" fillId="0" borderId="5" xfId="4" applyBorder="1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0" fontId="7" fillId="0" borderId="0" xfId="4" applyFont="1" applyAlignment="1">
      <alignment horizontal="center"/>
    </xf>
    <xf numFmtId="0" fontId="6" fillId="0" borderId="0" xfId="4" applyFont="1"/>
    <xf numFmtId="0" fontId="2" fillId="0" borderId="0" xfId="4" applyFont="1" applyAlignment="1">
      <alignment horizontal="right"/>
    </xf>
    <xf numFmtId="0" fontId="3" fillId="0" borderId="0" xfId="4" applyFont="1" applyAlignment="1">
      <alignment horizontal="center" vertical="center"/>
    </xf>
    <xf numFmtId="44" fontId="3" fillId="0" borderId="1" xfId="4" applyNumberFormat="1" applyFont="1" applyBorder="1"/>
    <xf numFmtId="0" fontId="2" fillId="0" borderId="0" xfId="4" applyFont="1" applyAlignment="1">
      <alignment horizontal="center"/>
    </xf>
    <xf numFmtId="0" fontId="3" fillId="6" borderId="5" xfId="4" applyFont="1" applyFill="1" applyBorder="1" applyAlignment="1">
      <alignment horizontal="right"/>
    </xf>
    <xf numFmtId="0" fontId="3" fillId="6" borderId="0" xfId="4" applyFont="1" applyFill="1"/>
    <xf numFmtId="0" fontId="3" fillId="6" borderId="0" xfId="4" applyFont="1" applyFill="1" applyAlignment="1">
      <alignment horizontal="center"/>
    </xf>
    <xf numFmtId="0" fontId="3" fillId="2" borderId="3" xfId="4" applyFont="1" applyFill="1" applyBorder="1" applyAlignment="1">
      <alignment horizontal="left"/>
    </xf>
    <xf numFmtId="0" fontId="3" fillId="2" borderId="3" xfId="4" applyFont="1" applyFill="1" applyBorder="1" applyAlignment="1">
      <alignment horizontal="center"/>
    </xf>
    <xf numFmtId="164" fontId="3" fillId="2" borderId="4" xfId="5" applyNumberFormat="1" applyFont="1" applyFill="1" applyBorder="1"/>
    <xf numFmtId="0" fontId="3" fillId="4" borderId="5" xfId="4" applyFont="1" applyFill="1" applyBorder="1" applyAlignment="1">
      <alignment horizontal="right"/>
    </xf>
    <xf numFmtId="0" fontId="3" fillId="4" borderId="0" xfId="4" applyFont="1" applyFill="1"/>
    <xf numFmtId="0" fontId="3" fillId="4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16" fontId="2" fillId="0" borderId="5" xfId="4" applyNumberFormat="1" applyFont="1" applyBorder="1" applyAlignment="1">
      <alignment horizontal="right"/>
    </xf>
    <xf numFmtId="0" fontId="3" fillId="0" borderId="7" xfId="4" applyFont="1" applyBorder="1" applyAlignment="1">
      <alignment horizontal="right"/>
    </xf>
    <xf numFmtId="0" fontId="4" fillId="0" borderId="8" xfId="4" applyFont="1" applyBorder="1"/>
    <xf numFmtId="0" fontId="3" fillId="0" borderId="8" xfId="4" applyFont="1" applyBorder="1" applyAlignment="1">
      <alignment horizontal="center"/>
    </xf>
    <xf numFmtId="0" fontId="3" fillId="0" borderId="8" xfId="4" applyFont="1" applyBorder="1"/>
    <xf numFmtId="0" fontId="2" fillId="0" borderId="8" xfId="4" applyFont="1" applyBorder="1"/>
    <xf numFmtId="164" fontId="3" fillId="0" borderId="9" xfId="5" applyNumberFormat="1" applyFont="1" applyBorder="1"/>
    <xf numFmtId="164" fontId="3" fillId="2" borderId="6" xfId="5" applyNumberFormat="1" applyFont="1" applyFill="1" applyBorder="1"/>
    <xf numFmtId="164" fontId="3" fillId="4" borderId="6" xfId="5" applyNumberFormat="1" applyFont="1" applyFill="1" applyBorder="1"/>
    <xf numFmtId="164" fontId="3" fillId="0" borderId="6" xfId="5" applyNumberFormat="1" applyFont="1" applyFill="1" applyBorder="1"/>
    <xf numFmtId="0" fontId="5" fillId="0" borderId="5" xfId="4" applyFont="1" applyBorder="1" applyAlignment="1">
      <alignment horizontal="right"/>
    </xf>
    <xf numFmtId="164" fontId="3" fillId="5" borderId="6" xfId="5" applyNumberFormat="1" applyFont="1" applyFill="1" applyBorder="1"/>
    <xf numFmtId="0" fontId="1" fillId="0" borderId="5" xfId="4" applyBorder="1" applyAlignment="1">
      <alignment horizontal="right"/>
    </xf>
    <xf numFmtId="0" fontId="3" fillId="0" borderId="0" xfId="4" applyFont="1" applyAlignment="1">
      <alignment textRotation="90" wrapText="1"/>
    </xf>
    <xf numFmtId="0" fontId="8" fillId="0" borderId="5" xfId="4" applyFont="1" applyBorder="1" applyAlignment="1">
      <alignment horizontal="right"/>
    </xf>
    <xf numFmtId="0" fontId="8" fillId="0" borderId="0" xfId="4" applyFont="1" applyAlignment="1">
      <alignment horizontal="center"/>
    </xf>
    <xf numFmtId="0" fontId="8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left"/>
    </xf>
    <xf numFmtId="16" fontId="1" fillId="0" borderId="5" xfId="4" applyNumberFormat="1" applyBorder="1" applyAlignment="1">
      <alignment horizontal="right"/>
    </xf>
    <xf numFmtId="0" fontId="3" fillId="2" borderId="2" xfId="4" applyFont="1" applyFill="1" applyBorder="1" applyAlignment="1">
      <alignment horizontal="left"/>
    </xf>
    <xf numFmtId="0" fontId="3" fillId="2" borderId="3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left"/>
    </xf>
    <xf numFmtId="0" fontId="8" fillId="2" borderId="3" xfId="4" applyFont="1" applyFill="1" applyBorder="1" applyAlignment="1">
      <alignment horizontal="left"/>
    </xf>
    <xf numFmtId="44" fontId="3" fillId="2" borderId="1" xfId="3" applyFont="1" applyFill="1" applyBorder="1" applyAlignment="1">
      <alignment horizontal="center"/>
    </xf>
    <xf numFmtId="0" fontId="3" fillId="2" borderId="0" xfId="4" applyFont="1" applyFill="1" applyAlignment="1">
      <alignment horizontal="left"/>
    </xf>
    <xf numFmtId="0" fontId="3" fillId="7" borderId="10" xfId="4" applyFont="1" applyFill="1" applyBorder="1" applyAlignment="1">
      <alignment horizontal="center"/>
    </xf>
    <xf numFmtId="0" fontId="3" fillId="7" borderId="11" xfId="4" applyFont="1" applyFill="1" applyBorder="1" applyAlignment="1">
      <alignment horizontal="center"/>
    </xf>
  </cellXfs>
  <cellStyles count="6">
    <cellStyle name="Currency 2 2" xfId="2" xr:uid="{C85BA14E-461F-456B-887E-97B9BBF6EE34}"/>
    <cellStyle name="Currency 2 2 2" xfId="5" xr:uid="{377E2AED-3845-4654-A2A8-B773262123B6}"/>
    <cellStyle name="Currency 2 3" xfId="3" xr:uid="{8B296820-8E7F-4A62-98E8-05C2555360A9}"/>
    <cellStyle name="Normaallaad" xfId="0" builtinId="0"/>
    <cellStyle name="Normal 2 2" xfId="1" xr:uid="{273DEC35-051C-4874-A529-6049D6E51D91}"/>
    <cellStyle name="Normal 2 2 2" xfId="4" xr:uid="{5ABE59F5-39E0-4671-BAC6-333AB2DA4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301E-5C93-4912-8B5C-791389D27244}">
  <dimension ref="A1:Z202"/>
  <sheetViews>
    <sheetView tabSelected="1" zoomScale="70" zoomScaleNormal="70" workbookViewId="0">
      <selection activeCell="J17" sqref="J17"/>
    </sheetView>
  </sheetViews>
  <sheetFormatPr defaultRowHeight="15" x14ac:dyDescent="0.25"/>
  <cols>
    <col min="1" max="1" width="9.140625" style="25"/>
    <col min="2" max="2" width="65.85546875" style="25" customWidth="1"/>
    <col min="3" max="3" width="6.42578125" style="26" customWidth="1"/>
    <col min="4" max="4" width="13.7109375" style="25" bestFit="1" customWidth="1"/>
    <col min="5" max="5" width="13.28515625" style="25" bestFit="1" customWidth="1"/>
    <col min="6" max="6" width="23.140625" style="25" bestFit="1" customWidth="1"/>
    <col min="7" max="7" width="9.140625" style="25"/>
    <col min="8" max="8" width="10.140625" style="26" customWidth="1"/>
    <col min="9" max="9" width="11" style="25" customWidth="1"/>
    <col min="10" max="10" width="14.5703125" style="25" customWidth="1"/>
    <col min="11" max="11" width="21.28515625" style="25" customWidth="1"/>
    <col min="12" max="12" width="18.7109375" style="25" customWidth="1"/>
    <col min="13" max="21" width="15.7109375" style="25" customWidth="1"/>
    <col min="22" max="22" width="15.7109375" style="66" customWidth="1"/>
    <col min="23" max="26" width="15.7109375" style="25" customWidth="1"/>
    <col min="27" max="16384" width="9.140625" style="25"/>
  </cols>
  <sheetData>
    <row r="1" spans="1:26" x14ac:dyDescent="0.25">
      <c r="M1" s="26">
        <v>1</v>
      </c>
      <c r="N1" s="26">
        <v>2</v>
      </c>
      <c r="O1" s="26">
        <v>3</v>
      </c>
      <c r="P1" s="26">
        <v>4</v>
      </c>
      <c r="Q1" s="26">
        <v>5</v>
      </c>
      <c r="R1" s="26">
        <v>6</v>
      </c>
      <c r="S1" s="26">
        <v>7</v>
      </c>
      <c r="T1" s="26">
        <v>8</v>
      </c>
      <c r="U1" s="26">
        <v>9</v>
      </c>
      <c r="V1" s="26">
        <v>10</v>
      </c>
      <c r="W1" s="26">
        <v>11</v>
      </c>
      <c r="X1" s="26">
        <v>12</v>
      </c>
      <c r="Y1" s="26">
        <v>13</v>
      </c>
      <c r="Z1" s="26">
        <v>14</v>
      </c>
    </row>
    <row r="2" spans="1:26" x14ac:dyDescent="0.25">
      <c r="A2" s="122" t="s">
        <v>0</v>
      </c>
      <c r="B2" s="122"/>
      <c r="C2" s="122"/>
      <c r="D2" s="122"/>
      <c r="E2" s="122"/>
      <c r="F2" s="122"/>
      <c r="K2" s="27"/>
      <c r="L2" s="28" t="s">
        <v>1</v>
      </c>
      <c r="M2" s="29" t="str">
        <f>A4</f>
        <v>Põltsamaa RKA</v>
      </c>
      <c r="N2" s="29" t="str">
        <f>A50</f>
        <v>Väike-Kamari RKA</v>
      </c>
      <c r="O2" s="29" t="str">
        <f>A55</f>
        <v>Adavere RKA</v>
      </c>
      <c r="P2" s="29" t="str">
        <f>A68</f>
        <v>Võisiku RKA</v>
      </c>
      <c r="Q2" s="29" t="str">
        <f>A73</f>
        <v>Puurmani RKA</v>
      </c>
      <c r="R2" s="29" t="str">
        <f>A93</f>
        <v>Esku RKA</v>
      </c>
      <c r="S2" s="29" t="str">
        <f>A103</f>
        <v>Lustivere RKA</v>
      </c>
      <c r="T2" s="29" t="str">
        <f>A111</f>
        <v>Pisisaare RKA</v>
      </c>
      <c r="U2" s="29" t="str">
        <f>A130</f>
        <v>Vägari RKA</v>
      </c>
      <c r="V2" s="29" t="str">
        <f>A139</f>
        <v>Kamari RKA</v>
      </c>
      <c r="W2" s="29" t="str">
        <f>A148</f>
        <v>Kalana RKA</v>
      </c>
      <c r="X2" s="29" t="str">
        <f>A154</f>
        <v>Pikknurme RKA</v>
      </c>
      <c r="Y2" s="29" t="str">
        <f>A159</f>
        <v>Neanurme küla</v>
      </c>
      <c r="Z2" s="29" t="str">
        <f>A162</f>
        <v>Pajusi küla</v>
      </c>
    </row>
    <row r="3" spans="1:26" x14ac:dyDescent="0.25">
      <c r="A3" s="30" t="s">
        <v>2</v>
      </c>
      <c r="B3" s="31" t="s">
        <v>3</v>
      </c>
      <c r="C3" s="32" t="s">
        <v>4</v>
      </c>
      <c r="D3" s="31" t="s">
        <v>5</v>
      </c>
      <c r="E3" s="31" t="s">
        <v>6</v>
      </c>
      <c r="F3" s="31" t="s">
        <v>7</v>
      </c>
      <c r="H3" s="33" t="s">
        <v>8</v>
      </c>
      <c r="I3" s="34"/>
      <c r="K3" s="35" t="s">
        <v>9</v>
      </c>
      <c r="L3" s="36">
        <f t="shared" ref="L3:L10" si="0">SUM(M3:Z3)</f>
        <v>1502050</v>
      </c>
      <c r="M3" s="37">
        <f t="shared" ref="M3:Z3" si="1">SUM(M4:M6)</f>
        <v>413900</v>
      </c>
      <c r="N3" s="37">
        <f t="shared" si="1"/>
        <v>0</v>
      </c>
      <c r="O3" s="37">
        <f t="shared" si="1"/>
        <v>425000</v>
      </c>
      <c r="P3" s="37">
        <f t="shared" si="1"/>
        <v>0</v>
      </c>
      <c r="Q3" s="37">
        <f t="shared" si="1"/>
        <v>20000</v>
      </c>
      <c r="R3" s="37">
        <f t="shared" si="1"/>
        <v>0</v>
      </c>
      <c r="S3" s="37">
        <f t="shared" si="1"/>
        <v>0</v>
      </c>
      <c r="T3" s="37">
        <f t="shared" si="1"/>
        <v>76000</v>
      </c>
      <c r="U3" s="37">
        <f t="shared" si="1"/>
        <v>0</v>
      </c>
      <c r="V3" s="37">
        <f t="shared" si="1"/>
        <v>0</v>
      </c>
      <c r="W3" s="37">
        <f t="shared" si="1"/>
        <v>0</v>
      </c>
      <c r="X3" s="37">
        <f t="shared" si="1"/>
        <v>0</v>
      </c>
      <c r="Y3" s="37">
        <f t="shared" si="1"/>
        <v>0</v>
      </c>
      <c r="Z3" s="37">
        <f t="shared" si="1"/>
        <v>567150</v>
      </c>
    </row>
    <row r="4" spans="1:26" x14ac:dyDescent="0.25">
      <c r="A4" s="123" t="s">
        <v>10</v>
      </c>
      <c r="B4" s="123"/>
      <c r="C4" s="39"/>
      <c r="D4" s="38"/>
      <c r="E4" s="38"/>
      <c r="F4" s="40">
        <f>F5+F26+F45</f>
        <v>1475050</v>
      </c>
      <c r="H4" s="33" t="s">
        <v>11</v>
      </c>
      <c r="I4" s="34"/>
      <c r="K4" s="41" t="s">
        <v>12</v>
      </c>
      <c r="L4" s="42">
        <f t="shared" si="0"/>
        <v>334700</v>
      </c>
      <c r="M4" s="43">
        <f>SUMIF(H6:H25,"L",F6:F25)</f>
        <v>41100</v>
      </c>
      <c r="N4" s="43">
        <v>0</v>
      </c>
      <c r="O4" s="43">
        <v>0</v>
      </c>
      <c r="P4" s="43">
        <f>SUMIF(H70:H70,"L",F70:F70)</f>
        <v>0</v>
      </c>
      <c r="Q4" s="43">
        <f>SUMIF(H75:H79,"L",F75:F79)</f>
        <v>0</v>
      </c>
      <c r="R4" s="43">
        <f>SUMIF(H95:H96,"L",F95:F96)</f>
        <v>0</v>
      </c>
      <c r="S4" s="43">
        <f>SUMIF(H105:H108,"L",F105:F108)</f>
        <v>0</v>
      </c>
      <c r="T4" s="43">
        <f>SUMIF(H113:H123,"L",F113:F123)</f>
        <v>46000</v>
      </c>
      <c r="U4" s="43">
        <f>SUMIF(H132,"L",F132)</f>
        <v>0</v>
      </c>
      <c r="V4" s="44">
        <f>F141</f>
        <v>0</v>
      </c>
      <c r="W4" s="43">
        <f>SUMIF(H150:H151,"L",F150:F151)</f>
        <v>0</v>
      </c>
      <c r="X4" s="43">
        <v>0</v>
      </c>
      <c r="Y4" s="43">
        <v>0</v>
      </c>
      <c r="Z4" s="43">
        <f>SUMIF(H164:H179,"L",F164:F179)</f>
        <v>247600</v>
      </c>
    </row>
    <row r="5" spans="1:26" x14ac:dyDescent="0.25">
      <c r="A5" s="45" t="s">
        <v>13</v>
      </c>
      <c r="B5" s="46" t="s">
        <v>14</v>
      </c>
      <c r="C5" s="47"/>
      <c r="D5" s="46"/>
      <c r="E5" s="46"/>
      <c r="F5" s="1">
        <f>F6+F15+F19+F20+F22+F23+F24+F25+F21</f>
        <v>442750</v>
      </c>
      <c r="G5" s="48"/>
      <c r="I5" s="49"/>
      <c r="J5" s="49"/>
      <c r="K5" s="41" t="s">
        <v>15</v>
      </c>
      <c r="L5" s="42">
        <f t="shared" si="0"/>
        <v>1077550</v>
      </c>
      <c r="M5" s="43">
        <f>SUMIF(H27:H44,"L",F27:F44)</f>
        <v>303000</v>
      </c>
      <c r="N5" s="43">
        <v>0</v>
      </c>
      <c r="O5" s="43">
        <f>SUMIF(H59:H67,"L",F59:F67)</f>
        <v>425000</v>
      </c>
      <c r="P5" s="43">
        <f>SUMIF(H72:H72,"L",F72:F72)</f>
        <v>0</v>
      </c>
      <c r="Q5" s="43">
        <f>SUMIF(H81:H82,"L",F81:F82)</f>
        <v>0</v>
      </c>
      <c r="R5" s="43">
        <f>SUMIF(H98:H102,"L",F98:F102)</f>
        <v>0</v>
      </c>
      <c r="S5" s="43">
        <f>SUMIF(H110:H110,"L",F110:F110)</f>
        <v>0</v>
      </c>
      <c r="T5" s="43">
        <f>SUMIF(H126:H129,"L",F126:F129)</f>
        <v>30000</v>
      </c>
      <c r="U5" s="43">
        <f>SUMIF(H134:H138,"L",F134:F138)</f>
        <v>0</v>
      </c>
      <c r="V5" s="44">
        <f>SUMIF(H143:H146,"L",F143:F146)</f>
        <v>0</v>
      </c>
      <c r="W5" s="43">
        <f>SUMIF(H153,"L",F153)</f>
        <v>0</v>
      </c>
      <c r="X5" s="43">
        <v>0</v>
      </c>
      <c r="Y5" s="43">
        <v>0</v>
      </c>
      <c r="Z5" s="43">
        <f>SUMIF(H181:H200,"L",F181:F200)</f>
        <v>319550</v>
      </c>
    </row>
    <row r="6" spans="1:26" x14ac:dyDescent="0.25">
      <c r="A6" s="50" t="s">
        <v>16</v>
      </c>
      <c r="B6" s="34" t="s">
        <v>17</v>
      </c>
      <c r="C6" s="33" t="s">
        <v>18</v>
      </c>
      <c r="D6" s="34">
        <f>SUM(D7:D14)</f>
        <v>1981</v>
      </c>
      <c r="E6" s="34"/>
      <c r="F6" s="51">
        <f>SUM(F7:F14)</f>
        <v>297150</v>
      </c>
      <c r="I6" s="49"/>
      <c r="K6" s="41" t="s">
        <v>19</v>
      </c>
      <c r="L6" s="42">
        <f t="shared" si="0"/>
        <v>89800</v>
      </c>
      <c r="M6" s="52">
        <f>SUMIF(H46:H49,"L",F46:F49)</f>
        <v>69800</v>
      </c>
      <c r="N6" s="52">
        <v>0</v>
      </c>
      <c r="O6" s="52">
        <v>0</v>
      </c>
      <c r="P6" s="52">
        <v>0</v>
      </c>
      <c r="Q6" s="52">
        <f>SUMIF(H84:H92,"L",F84:F92)</f>
        <v>20000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</row>
    <row r="7" spans="1:26" x14ac:dyDescent="0.25">
      <c r="A7" s="53"/>
      <c r="B7" s="54" t="s">
        <v>20</v>
      </c>
      <c r="C7" s="55" t="s">
        <v>18</v>
      </c>
      <c r="D7" s="56">
        <v>235</v>
      </c>
      <c r="E7" s="56">
        <v>150</v>
      </c>
      <c r="F7" s="57">
        <f t="shared" ref="F7:F14" si="2">E7*D7</f>
        <v>35250</v>
      </c>
      <c r="H7" s="26" t="s">
        <v>21</v>
      </c>
      <c r="I7" s="49"/>
      <c r="K7" s="35" t="s">
        <v>22</v>
      </c>
      <c r="L7" s="36">
        <f t="shared" si="0"/>
        <v>2017600</v>
      </c>
      <c r="M7" s="37">
        <f t="shared" ref="M7:Z7" si="3">SUM(M8:M10)</f>
        <v>1061150</v>
      </c>
      <c r="N7" s="37">
        <f t="shared" si="3"/>
        <v>0</v>
      </c>
      <c r="O7" s="37">
        <f t="shared" si="3"/>
        <v>0</v>
      </c>
      <c r="P7" s="37">
        <f t="shared" si="3"/>
        <v>0</v>
      </c>
      <c r="Q7" s="37">
        <f t="shared" si="3"/>
        <v>448200</v>
      </c>
      <c r="R7" s="37">
        <f t="shared" si="3"/>
        <v>80600</v>
      </c>
      <c r="S7" s="37">
        <f t="shared" si="3"/>
        <v>13550</v>
      </c>
      <c r="T7" s="37">
        <f t="shared" si="3"/>
        <v>213400</v>
      </c>
      <c r="U7" s="37">
        <f t="shared" si="3"/>
        <v>82500</v>
      </c>
      <c r="V7" s="37">
        <f t="shared" si="3"/>
        <v>73200</v>
      </c>
      <c r="W7" s="37">
        <f t="shared" si="3"/>
        <v>45000</v>
      </c>
      <c r="X7" s="37">
        <f t="shared" si="3"/>
        <v>0</v>
      </c>
      <c r="Y7" s="37">
        <f t="shared" si="3"/>
        <v>0</v>
      </c>
      <c r="Z7" s="37">
        <f t="shared" si="3"/>
        <v>0</v>
      </c>
    </row>
    <row r="8" spans="1:26" x14ac:dyDescent="0.25">
      <c r="A8" s="53"/>
      <c r="B8" s="54" t="s">
        <v>23</v>
      </c>
      <c r="C8" s="26" t="s">
        <v>18</v>
      </c>
      <c r="D8" s="56">
        <v>25</v>
      </c>
      <c r="E8" s="56">
        <v>150</v>
      </c>
      <c r="F8" s="2">
        <f t="shared" si="2"/>
        <v>3750</v>
      </c>
      <c r="H8" s="26" t="s">
        <v>21</v>
      </c>
      <c r="I8" s="49"/>
      <c r="K8" s="41" t="s">
        <v>12</v>
      </c>
      <c r="L8" s="42">
        <f t="shared" si="0"/>
        <v>612100</v>
      </c>
      <c r="M8" s="58">
        <f>SUMIF(H6:H25,"P",F6:F25)</f>
        <v>401650</v>
      </c>
      <c r="N8" s="58">
        <v>0</v>
      </c>
      <c r="O8" s="58">
        <v>0</v>
      </c>
      <c r="P8" s="58">
        <f>SUMIF(H70:H70,"P",F70:F70)</f>
        <v>0</v>
      </c>
      <c r="Q8" s="58">
        <f>SUMIF(H75:H79,"P",F75:F79)</f>
        <v>87900</v>
      </c>
      <c r="R8" s="58">
        <f>SUMIF(H95:H96,"P",F95:F96)</f>
        <v>6600</v>
      </c>
      <c r="S8" s="58">
        <f>SUMIF(H105:H108,"P",F105:F108)</f>
        <v>13550</v>
      </c>
      <c r="T8" s="58">
        <f>SUMIF(H113:H123,"P",F113:F123)</f>
        <v>62400</v>
      </c>
      <c r="U8" s="58">
        <f>SUMIF(H132,"P",F132)</f>
        <v>5000</v>
      </c>
      <c r="V8" s="59">
        <v>0</v>
      </c>
      <c r="W8" s="58">
        <f>SUMIF(H150:H151,"P",F150:F151)</f>
        <v>35000</v>
      </c>
      <c r="X8" s="58">
        <v>0</v>
      </c>
      <c r="Y8" s="58">
        <v>0</v>
      </c>
      <c r="Z8" s="58">
        <f>SUMIF(H164:H179,"P",F164:F179)</f>
        <v>0</v>
      </c>
    </row>
    <row r="9" spans="1:26" x14ac:dyDescent="0.25">
      <c r="A9" s="53"/>
      <c r="B9" s="54" t="s">
        <v>24</v>
      </c>
      <c r="C9" s="55" t="s">
        <v>18</v>
      </c>
      <c r="D9" s="56">
        <v>169</v>
      </c>
      <c r="E9" s="56">
        <v>150</v>
      </c>
      <c r="F9" s="57">
        <f t="shared" si="2"/>
        <v>25350</v>
      </c>
      <c r="H9" s="26" t="s">
        <v>21</v>
      </c>
      <c r="I9" s="49"/>
      <c r="K9" s="41" t="s">
        <v>15</v>
      </c>
      <c r="L9" s="42">
        <f t="shared" si="0"/>
        <v>1014600</v>
      </c>
      <c r="M9" s="58">
        <f>SUMIF(H27:H44,"P",F27:F44)</f>
        <v>576900</v>
      </c>
      <c r="N9" s="58">
        <v>0</v>
      </c>
      <c r="O9" s="58">
        <f>SUMIF(H59:H67,"P",F59:F67)</f>
        <v>0</v>
      </c>
      <c r="P9" s="58">
        <f>SUMIF(H72:H72,"P",F72:F72)</f>
        <v>0</v>
      </c>
      <c r="Q9" s="58">
        <f>SUMIF(H81:H82,"P",F81:F82)</f>
        <v>52000</v>
      </c>
      <c r="R9" s="58">
        <f>SUMIF(H98:H102,"P",F98:F102)</f>
        <v>74000</v>
      </c>
      <c r="S9" s="58">
        <f>SUMIF(H110:H110,"P",F110:F110)</f>
        <v>0</v>
      </c>
      <c r="T9" s="58">
        <f>SUMIF(H126:H129,"P",F126:F129)</f>
        <v>151000</v>
      </c>
      <c r="U9" s="58">
        <f>SUMIF(H134:H138,"P",F134:F138)</f>
        <v>77500</v>
      </c>
      <c r="V9" s="59">
        <f>SUMIF(H143:H147,"P",F143:F147)</f>
        <v>73200</v>
      </c>
      <c r="W9" s="58">
        <f>SUMIF(H153,"P",F153)</f>
        <v>10000</v>
      </c>
      <c r="X9" s="58">
        <v>0</v>
      </c>
      <c r="Y9" s="58">
        <v>0</v>
      </c>
      <c r="Z9" s="58">
        <f>SUMIF(H181:H200,"P",F181:F200)</f>
        <v>0</v>
      </c>
    </row>
    <row r="10" spans="1:26" x14ac:dyDescent="0.25">
      <c r="A10" s="53"/>
      <c r="B10" s="54" t="s">
        <v>25</v>
      </c>
      <c r="C10" s="55" t="s">
        <v>18</v>
      </c>
      <c r="D10" s="56">
        <v>501</v>
      </c>
      <c r="E10" s="56">
        <v>150</v>
      </c>
      <c r="F10" s="60">
        <f t="shared" si="2"/>
        <v>75150</v>
      </c>
      <c r="H10" s="26" t="s">
        <v>21</v>
      </c>
      <c r="I10" s="49"/>
      <c r="K10" s="41" t="s">
        <v>19</v>
      </c>
      <c r="L10" s="42">
        <f t="shared" si="0"/>
        <v>390900</v>
      </c>
      <c r="M10" s="58">
        <f>SUMIF(H46:H49,"P",F46:F49)</f>
        <v>82600</v>
      </c>
      <c r="N10" s="58">
        <v>0</v>
      </c>
      <c r="O10" s="58">
        <v>0</v>
      </c>
      <c r="P10" s="58">
        <v>0</v>
      </c>
      <c r="Q10" s="58">
        <f>SUMIF(H84:H92,"P",F84:F92)</f>
        <v>308300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</row>
    <row r="11" spans="1:26" x14ac:dyDescent="0.25">
      <c r="A11" s="53"/>
      <c r="B11" s="54" t="s">
        <v>26</v>
      </c>
      <c r="C11" s="55" t="s">
        <v>18</v>
      </c>
      <c r="D11" s="56">
        <v>73</v>
      </c>
      <c r="E11" s="56">
        <v>150</v>
      </c>
      <c r="F11" s="57">
        <f t="shared" si="2"/>
        <v>10950</v>
      </c>
      <c r="H11" s="26" t="s">
        <v>21</v>
      </c>
      <c r="I11" s="49"/>
      <c r="K11" s="61" t="s">
        <v>1</v>
      </c>
      <c r="L11" s="62">
        <f>L7+L3</f>
        <v>3519650</v>
      </c>
      <c r="M11" s="42">
        <f t="shared" ref="M11:Z11" si="4">M3+M7</f>
        <v>1475050</v>
      </c>
      <c r="N11" s="42">
        <f t="shared" si="4"/>
        <v>0</v>
      </c>
      <c r="O11" s="42">
        <f t="shared" si="4"/>
        <v>425000</v>
      </c>
      <c r="P11" s="42">
        <f t="shared" si="4"/>
        <v>0</v>
      </c>
      <c r="Q11" s="42">
        <f t="shared" si="4"/>
        <v>468200</v>
      </c>
      <c r="R11" s="42">
        <f t="shared" si="4"/>
        <v>80600</v>
      </c>
      <c r="S11" s="42">
        <f t="shared" si="4"/>
        <v>13550</v>
      </c>
      <c r="T11" s="42">
        <f t="shared" si="4"/>
        <v>289400</v>
      </c>
      <c r="U11" s="42">
        <f t="shared" si="4"/>
        <v>82500</v>
      </c>
      <c r="V11" s="42">
        <f t="shared" si="4"/>
        <v>73200</v>
      </c>
      <c r="W11" s="42">
        <f t="shared" si="4"/>
        <v>45000</v>
      </c>
      <c r="X11" s="42">
        <f t="shared" si="4"/>
        <v>0</v>
      </c>
      <c r="Y11" s="42">
        <f t="shared" si="4"/>
        <v>0</v>
      </c>
      <c r="Z11" s="42">
        <f t="shared" si="4"/>
        <v>567150</v>
      </c>
    </row>
    <row r="12" spans="1:26" x14ac:dyDescent="0.25">
      <c r="A12" s="53"/>
      <c r="B12" s="54" t="s">
        <v>27</v>
      </c>
      <c r="C12" s="55" t="s">
        <v>18</v>
      </c>
      <c r="D12" s="56">
        <v>49</v>
      </c>
      <c r="E12" s="56">
        <v>150</v>
      </c>
      <c r="F12" s="57">
        <f t="shared" si="2"/>
        <v>7350</v>
      </c>
      <c r="H12" s="26" t="s">
        <v>21</v>
      </c>
      <c r="I12" s="49"/>
      <c r="K12" s="63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x14ac:dyDescent="0.25">
      <c r="A13" s="53"/>
      <c r="B13" s="54" t="s">
        <v>28</v>
      </c>
      <c r="C13" s="55" t="s">
        <v>18</v>
      </c>
      <c r="D13" s="56">
        <v>701</v>
      </c>
      <c r="E13" s="56">
        <v>150</v>
      </c>
      <c r="F13" s="60">
        <f t="shared" si="2"/>
        <v>105150</v>
      </c>
      <c r="H13" s="26" t="s">
        <v>21</v>
      </c>
      <c r="I13" s="49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x14ac:dyDescent="0.25">
      <c r="A14" s="53"/>
      <c r="B14" s="54" t="s">
        <v>29</v>
      </c>
      <c r="C14" s="55" t="s">
        <v>18</v>
      </c>
      <c r="D14" s="56">
        <v>228</v>
      </c>
      <c r="E14" s="56">
        <v>150</v>
      </c>
      <c r="F14" s="60">
        <f t="shared" si="2"/>
        <v>34200</v>
      </c>
      <c r="H14" s="26" t="s">
        <v>21</v>
      </c>
      <c r="I14" s="49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x14ac:dyDescent="0.25">
      <c r="A15" s="50" t="s">
        <v>30</v>
      </c>
      <c r="B15" s="34" t="s">
        <v>31</v>
      </c>
      <c r="C15" s="33" t="s">
        <v>18</v>
      </c>
      <c r="D15" s="34">
        <f>SUM(D16:D18)</f>
        <v>424</v>
      </c>
      <c r="E15" s="34"/>
      <c r="F15" s="51">
        <f>SUM(F16:F18)</f>
        <v>63600</v>
      </c>
      <c r="I15" s="49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x14ac:dyDescent="0.25">
      <c r="A16" s="53"/>
      <c r="B16" s="54" t="s">
        <v>32</v>
      </c>
      <c r="C16" s="55" t="s">
        <v>18</v>
      </c>
      <c r="D16" s="56">
        <v>205</v>
      </c>
      <c r="E16" s="56">
        <v>150</v>
      </c>
      <c r="F16" s="60">
        <f>E16*D16</f>
        <v>30750</v>
      </c>
      <c r="H16" s="26" t="s">
        <v>21</v>
      </c>
      <c r="I16" s="49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x14ac:dyDescent="0.25">
      <c r="A17" s="53"/>
      <c r="B17" s="54" t="s">
        <v>33</v>
      </c>
      <c r="C17" s="55" t="s">
        <v>18</v>
      </c>
      <c r="D17" s="56">
        <v>74</v>
      </c>
      <c r="E17" s="56">
        <v>150</v>
      </c>
      <c r="F17" s="60">
        <f>E17*D17</f>
        <v>11100</v>
      </c>
      <c r="H17" s="26" t="s">
        <v>34</v>
      </c>
      <c r="I17" s="49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x14ac:dyDescent="0.25">
      <c r="A18" s="53"/>
      <c r="B18" s="54" t="s">
        <v>35</v>
      </c>
      <c r="C18" s="55" t="s">
        <v>18</v>
      </c>
      <c r="D18" s="56">
        <v>145</v>
      </c>
      <c r="E18" s="56">
        <v>150</v>
      </c>
      <c r="F18" s="57">
        <f>E18*D18</f>
        <v>21750</v>
      </c>
      <c r="H18" s="26" t="s">
        <v>21</v>
      </c>
      <c r="I18" s="49"/>
      <c r="K18" s="63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x14ac:dyDescent="0.25">
      <c r="A19" s="67" t="s">
        <v>36</v>
      </c>
      <c r="B19" s="68" t="s">
        <v>37</v>
      </c>
      <c r="C19" s="33" t="s">
        <v>38</v>
      </c>
      <c r="D19" s="34">
        <v>1</v>
      </c>
      <c r="E19" s="34">
        <v>45000</v>
      </c>
      <c r="F19" s="51">
        <f>D19*E19</f>
        <v>45000</v>
      </c>
      <c r="H19" s="26" t="s">
        <v>21</v>
      </c>
      <c r="I19" s="49"/>
      <c r="K19" s="63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x14ac:dyDescent="0.25">
      <c r="A20" s="67" t="s">
        <v>39</v>
      </c>
      <c r="B20" s="68" t="s">
        <v>40</v>
      </c>
      <c r="C20" s="33" t="s">
        <v>38</v>
      </c>
      <c r="D20" s="34">
        <v>1</v>
      </c>
      <c r="E20" s="34">
        <v>20000</v>
      </c>
      <c r="F20" s="51">
        <f>E20*D20</f>
        <v>20000</v>
      </c>
      <c r="H20" s="26" t="s">
        <v>34</v>
      </c>
      <c r="I20" s="49"/>
      <c r="O20" s="64"/>
      <c r="P20" s="64"/>
      <c r="Q20" s="64"/>
      <c r="R20" s="64"/>
      <c r="S20" s="69"/>
      <c r="T20" s="64"/>
      <c r="U20" s="64"/>
      <c r="V20" s="69"/>
      <c r="W20" s="64"/>
      <c r="X20" s="64"/>
      <c r="Y20" s="64"/>
      <c r="Z20" s="64"/>
    </row>
    <row r="21" spans="1:26" x14ac:dyDescent="0.25">
      <c r="A21" s="67" t="s">
        <v>41</v>
      </c>
      <c r="B21" s="68" t="s">
        <v>42</v>
      </c>
      <c r="C21" s="33" t="s">
        <v>43</v>
      </c>
      <c r="D21" s="34">
        <v>1</v>
      </c>
      <c r="E21" s="34">
        <v>10000</v>
      </c>
      <c r="F21" s="51">
        <f>E21*D21</f>
        <v>10000</v>
      </c>
      <c r="H21" s="26" t="s">
        <v>34</v>
      </c>
      <c r="I21" s="49"/>
      <c r="K21" s="124" t="s">
        <v>44</v>
      </c>
      <c r="L21" s="125"/>
      <c r="O21" s="64"/>
      <c r="P21" s="64"/>
      <c r="Q21" s="64"/>
      <c r="R21" s="64"/>
      <c r="S21" s="69"/>
      <c r="T21" s="64"/>
      <c r="U21" s="64"/>
      <c r="V21" s="69"/>
      <c r="W21" s="64"/>
      <c r="X21" s="64"/>
      <c r="Y21" s="64"/>
      <c r="Z21" s="64"/>
    </row>
    <row r="22" spans="1:26" x14ac:dyDescent="0.25">
      <c r="A22" s="67" t="s">
        <v>45</v>
      </c>
      <c r="B22" s="68" t="s">
        <v>46</v>
      </c>
      <c r="C22" s="33" t="s">
        <v>38</v>
      </c>
      <c r="D22" s="34">
        <v>1</v>
      </c>
      <c r="E22" s="34">
        <v>2000</v>
      </c>
      <c r="F22" s="51">
        <f>D22*E22</f>
        <v>2000</v>
      </c>
      <c r="H22" s="26" t="s">
        <v>21</v>
      </c>
      <c r="I22" s="49"/>
      <c r="K22" s="70" t="str">
        <f>A4</f>
        <v>Põltsamaa RKA</v>
      </c>
      <c r="L22" s="19">
        <f>F4</f>
        <v>1475050</v>
      </c>
      <c r="O22" s="64"/>
      <c r="P22" s="64"/>
      <c r="Q22" s="64"/>
      <c r="R22" s="64"/>
      <c r="S22" s="69"/>
      <c r="T22" s="64"/>
      <c r="U22" s="64"/>
      <c r="V22" s="69"/>
      <c r="W22" s="64"/>
      <c r="X22" s="64"/>
      <c r="Y22" s="64"/>
      <c r="Z22" s="64"/>
    </row>
    <row r="23" spans="1:26" x14ac:dyDescent="0.25">
      <c r="A23" s="67" t="s">
        <v>47</v>
      </c>
      <c r="B23" s="68" t="s">
        <v>48</v>
      </c>
      <c r="C23" s="33" t="s">
        <v>38</v>
      </c>
      <c r="D23" s="34">
        <v>1</v>
      </c>
      <c r="E23" s="34">
        <v>2000</v>
      </c>
      <c r="F23" s="51">
        <f>D23*E23</f>
        <v>2000</v>
      </c>
      <c r="H23" s="26" t="s">
        <v>21</v>
      </c>
      <c r="I23" s="49"/>
      <c r="K23" s="71" t="str">
        <f>A50</f>
        <v>Väike-Kamari RKA</v>
      </c>
      <c r="L23" s="20">
        <f>F50</f>
        <v>0</v>
      </c>
      <c r="O23" s="64"/>
      <c r="P23" s="64"/>
      <c r="Q23" s="64"/>
      <c r="R23" s="64"/>
      <c r="S23" s="69"/>
      <c r="T23" s="64"/>
      <c r="U23" s="64"/>
      <c r="V23" s="69"/>
      <c r="W23" s="64"/>
      <c r="X23" s="64"/>
      <c r="Y23" s="64"/>
      <c r="Z23" s="64"/>
    </row>
    <row r="24" spans="1:26" x14ac:dyDescent="0.25">
      <c r="A24" s="67" t="s">
        <v>49</v>
      </c>
      <c r="B24" s="68" t="s">
        <v>50</v>
      </c>
      <c r="C24" s="33" t="s">
        <v>38</v>
      </c>
      <c r="D24" s="34">
        <v>1</v>
      </c>
      <c r="E24" s="34">
        <v>1000</v>
      </c>
      <c r="F24" s="51">
        <f>D24*E24</f>
        <v>1000</v>
      </c>
      <c r="H24" s="26" t="s">
        <v>21</v>
      </c>
      <c r="I24" s="49"/>
      <c r="J24" s="34"/>
      <c r="K24" s="71" t="str">
        <f>A55</f>
        <v>Adavere RKA</v>
      </c>
      <c r="L24" s="20">
        <f>F55</f>
        <v>425000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x14ac:dyDescent="0.25">
      <c r="A25" s="67" t="s">
        <v>51</v>
      </c>
      <c r="B25" s="68" t="s">
        <v>52</v>
      </c>
      <c r="C25" s="33" t="s">
        <v>38</v>
      </c>
      <c r="D25" s="34">
        <v>1</v>
      </c>
      <c r="E25" s="34">
        <v>2000</v>
      </c>
      <c r="F25" s="51">
        <f>D25*E25</f>
        <v>2000</v>
      </c>
      <c r="H25" s="26" t="s">
        <v>21</v>
      </c>
      <c r="I25" s="49"/>
      <c r="K25" s="71" t="str">
        <f>A68</f>
        <v>Võisiku RKA</v>
      </c>
      <c r="L25" s="20">
        <f>F68</f>
        <v>0</v>
      </c>
    </row>
    <row r="26" spans="1:26" x14ac:dyDescent="0.25">
      <c r="A26" s="72" t="s">
        <v>53</v>
      </c>
      <c r="B26" s="73" t="s">
        <v>54</v>
      </c>
      <c r="C26" s="74"/>
      <c r="D26" s="73"/>
      <c r="E26" s="73"/>
      <c r="F26" s="3">
        <f>F27+F30+F36+F43+F39+F44</f>
        <v>879900</v>
      </c>
      <c r="J26" s="49"/>
      <c r="K26" s="71" t="str">
        <f>A73</f>
        <v>Puurmani RKA</v>
      </c>
      <c r="L26" s="20">
        <f>F73</f>
        <v>468200</v>
      </c>
    </row>
    <row r="27" spans="1:26" x14ac:dyDescent="0.25">
      <c r="A27" s="75" t="s">
        <v>55</v>
      </c>
      <c r="B27" s="34" t="s">
        <v>56</v>
      </c>
      <c r="C27" s="33" t="s">
        <v>18</v>
      </c>
      <c r="D27" s="34">
        <f>SUM(D28:D29)</f>
        <v>1362</v>
      </c>
      <c r="E27" s="34"/>
      <c r="F27" s="4">
        <f>SUM(F28:F29)</f>
        <v>272400</v>
      </c>
      <c r="I27" s="49"/>
      <c r="K27" s="71" t="str">
        <f>A93</f>
        <v>Esku RKA</v>
      </c>
      <c r="L27" s="20">
        <f>F93</f>
        <v>80600</v>
      </c>
      <c r="N27" s="48"/>
      <c r="O27" s="76"/>
      <c r="T27" s="21"/>
      <c r="U27" s="21"/>
      <c r="V27" s="22"/>
      <c r="W27" s="21"/>
      <c r="X27" s="21"/>
      <c r="Y27" s="21"/>
      <c r="Z27" s="21"/>
    </row>
    <row r="28" spans="1:26" x14ac:dyDescent="0.25">
      <c r="A28" s="77"/>
      <c r="B28" s="54" t="s">
        <v>57</v>
      </c>
      <c r="C28" s="55" t="s">
        <v>18</v>
      </c>
      <c r="D28" s="56">
        <v>732</v>
      </c>
      <c r="E28" s="56">
        <v>200</v>
      </c>
      <c r="F28" s="57">
        <f>E28*D28</f>
        <v>146400</v>
      </c>
      <c r="H28" s="26" t="s">
        <v>21</v>
      </c>
      <c r="I28" s="49"/>
      <c r="K28" s="71" t="str">
        <f>A103</f>
        <v>Lustivere RKA</v>
      </c>
      <c r="L28" s="20">
        <f>F103</f>
        <v>13550</v>
      </c>
      <c r="N28" s="76"/>
      <c r="O28" s="76"/>
      <c r="T28" s="21"/>
      <c r="U28" s="21"/>
      <c r="V28" s="22"/>
      <c r="W28" s="21"/>
      <c r="X28" s="21"/>
      <c r="Y28" s="21"/>
      <c r="Z28" s="21"/>
    </row>
    <row r="29" spans="1:26" x14ac:dyDescent="0.25">
      <c r="A29" s="77"/>
      <c r="B29" s="54" t="s">
        <v>58</v>
      </c>
      <c r="C29" s="55" t="s">
        <v>18</v>
      </c>
      <c r="D29" s="56">
        <v>630</v>
      </c>
      <c r="E29" s="56">
        <v>200</v>
      </c>
      <c r="F29" s="57">
        <f>E29*D29</f>
        <v>126000</v>
      </c>
      <c r="H29" s="26" t="s">
        <v>21</v>
      </c>
      <c r="I29" s="49"/>
      <c r="K29" s="71" t="str">
        <f>A111</f>
        <v>Pisisaare RKA</v>
      </c>
      <c r="L29" s="20">
        <f>F111</f>
        <v>289400</v>
      </c>
      <c r="N29" s="76"/>
      <c r="O29" s="76"/>
      <c r="T29" s="21"/>
      <c r="U29" s="21"/>
      <c r="V29" s="22"/>
      <c r="W29" s="21"/>
      <c r="X29" s="21"/>
      <c r="Y29" s="21"/>
      <c r="Z29" s="21"/>
    </row>
    <row r="30" spans="1:26" x14ac:dyDescent="0.25">
      <c r="A30" s="50" t="s">
        <v>59</v>
      </c>
      <c r="B30" s="34" t="s">
        <v>60</v>
      </c>
      <c r="C30" s="78" t="s">
        <v>18</v>
      </c>
      <c r="D30" s="34">
        <f>SUM(D31:D35)</f>
        <v>1550</v>
      </c>
      <c r="E30" s="56"/>
      <c r="F30" s="4">
        <f>SUM(F31:F35)</f>
        <v>310000</v>
      </c>
      <c r="I30" s="49"/>
      <c r="K30" s="71" t="str">
        <f>A130</f>
        <v>Vägari RKA</v>
      </c>
      <c r="L30" s="20">
        <f>F130</f>
        <v>82500</v>
      </c>
      <c r="N30" s="76"/>
      <c r="O30" s="76"/>
      <c r="T30" s="21"/>
      <c r="U30" s="21"/>
      <c r="V30" s="22"/>
      <c r="W30" s="21"/>
      <c r="X30" s="21"/>
      <c r="Y30" s="21"/>
      <c r="Z30" s="21"/>
    </row>
    <row r="31" spans="1:26" x14ac:dyDescent="0.25">
      <c r="A31" s="53"/>
      <c r="B31" s="54" t="s">
        <v>61</v>
      </c>
      <c r="C31" s="79" t="s">
        <v>18</v>
      </c>
      <c r="D31" s="56">
        <v>256</v>
      </c>
      <c r="E31" s="56">
        <v>200</v>
      </c>
      <c r="F31" s="2">
        <f>D31*E31</f>
        <v>51200</v>
      </c>
      <c r="H31" s="26" t="s">
        <v>21</v>
      </c>
      <c r="I31" s="49"/>
      <c r="K31" s="71" t="str">
        <f>A139</f>
        <v>Kamari RKA</v>
      </c>
      <c r="L31" s="20">
        <f>F139</f>
        <v>73200</v>
      </c>
      <c r="N31" s="76"/>
      <c r="O31" s="76"/>
      <c r="T31" s="21"/>
      <c r="U31" s="21"/>
      <c r="V31" s="22"/>
      <c r="W31" s="21"/>
      <c r="X31" s="21"/>
      <c r="Y31" s="21"/>
      <c r="Z31" s="21"/>
    </row>
    <row r="32" spans="1:26" x14ac:dyDescent="0.25">
      <c r="A32" s="53"/>
      <c r="B32" s="54" t="s">
        <v>62</v>
      </c>
      <c r="C32" s="79" t="s">
        <v>18</v>
      </c>
      <c r="D32" s="56">
        <v>405</v>
      </c>
      <c r="E32" s="56">
        <v>200</v>
      </c>
      <c r="F32" s="2">
        <f>D32*E32</f>
        <v>81000</v>
      </c>
      <c r="H32" s="26" t="s">
        <v>34</v>
      </c>
      <c r="I32" s="49"/>
      <c r="K32" s="71" t="str">
        <f>A148</f>
        <v>Kalana RKA</v>
      </c>
      <c r="L32" s="20">
        <f>F148</f>
        <v>45000</v>
      </c>
      <c r="N32" s="76"/>
      <c r="O32" s="76"/>
      <c r="T32" s="21"/>
      <c r="U32" s="21"/>
      <c r="V32" s="22"/>
      <c r="W32" s="21"/>
      <c r="X32" s="21"/>
      <c r="Y32" s="21"/>
      <c r="Z32" s="21"/>
    </row>
    <row r="33" spans="1:26" x14ac:dyDescent="0.25">
      <c r="A33" s="53"/>
      <c r="B33" s="80" t="s">
        <v>63</v>
      </c>
      <c r="C33" s="81" t="s">
        <v>18</v>
      </c>
      <c r="D33" s="82">
        <v>164</v>
      </c>
      <c r="E33" s="82">
        <v>200</v>
      </c>
      <c r="F33" s="2">
        <f>D33*E33</f>
        <v>32800</v>
      </c>
      <c r="H33" s="26" t="s">
        <v>21</v>
      </c>
      <c r="I33" s="49"/>
      <c r="K33" s="71" t="str">
        <f>A154</f>
        <v>Pikknurme RKA</v>
      </c>
      <c r="L33" s="20">
        <f>F154</f>
        <v>0</v>
      </c>
      <c r="M33" s="34"/>
      <c r="N33" s="76"/>
      <c r="O33" s="76"/>
      <c r="T33" s="21"/>
      <c r="U33" s="21"/>
      <c r="V33" s="22"/>
      <c r="W33" s="21"/>
      <c r="X33" s="21"/>
      <c r="Y33" s="21"/>
      <c r="Z33" s="21"/>
    </row>
    <row r="34" spans="1:26" x14ac:dyDescent="0.25">
      <c r="A34" s="83"/>
      <c r="B34" s="54" t="s">
        <v>64</v>
      </c>
      <c r="C34" s="26" t="s">
        <v>18</v>
      </c>
      <c r="D34" s="56">
        <v>615</v>
      </c>
      <c r="E34" s="56">
        <v>200</v>
      </c>
      <c r="F34" s="5">
        <f>D34*E34</f>
        <v>123000</v>
      </c>
      <c r="H34" s="26" t="s">
        <v>21</v>
      </c>
      <c r="I34" s="49"/>
      <c r="K34" s="71" t="str">
        <f>A159</f>
        <v>Neanurme küla</v>
      </c>
      <c r="L34" s="20">
        <f>F159</f>
        <v>0</v>
      </c>
      <c r="N34" s="76"/>
      <c r="O34" s="76"/>
      <c r="T34" s="21"/>
      <c r="U34" s="21"/>
      <c r="V34" s="22"/>
      <c r="W34" s="21"/>
      <c r="X34" s="21"/>
      <c r="Y34" s="21"/>
      <c r="Z34" s="21"/>
    </row>
    <row r="35" spans="1:26" x14ac:dyDescent="0.25">
      <c r="B35" s="54" t="s">
        <v>65</v>
      </c>
      <c r="C35" s="79" t="s">
        <v>18</v>
      </c>
      <c r="D35" s="56">
        <v>110</v>
      </c>
      <c r="E35" s="56">
        <v>200</v>
      </c>
      <c r="F35" s="2">
        <f>D35*E35</f>
        <v>22000</v>
      </c>
      <c r="H35" s="26" t="s">
        <v>34</v>
      </c>
      <c r="I35" s="49"/>
      <c r="K35" s="71" t="str">
        <f>A162</f>
        <v>Pajusi küla</v>
      </c>
      <c r="L35" s="20">
        <f>F162</f>
        <v>567150</v>
      </c>
      <c r="N35" s="64"/>
      <c r="O35" s="76"/>
      <c r="T35" s="21"/>
      <c r="U35" s="21"/>
      <c r="V35" s="22"/>
      <c r="W35" s="21"/>
      <c r="X35" s="21"/>
      <c r="Y35" s="21"/>
      <c r="Z35" s="21"/>
    </row>
    <row r="36" spans="1:26" x14ac:dyDescent="0.25">
      <c r="A36" s="75" t="s">
        <v>66</v>
      </c>
      <c r="B36" s="34" t="s">
        <v>67</v>
      </c>
      <c r="C36" s="84" t="s">
        <v>18</v>
      </c>
      <c r="D36" s="34">
        <f>SUM(D37:D38)</f>
        <v>150</v>
      </c>
      <c r="E36" s="56"/>
      <c r="F36" s="6">
        <f>SUM(F37:F38)</f>
        <v>22500</v>
      </c>
      <c r="I36" s="49"/>
      <c r="K36" s="71"/>
      <c r="L36" s="85">
        <f>SUM(L22:L35)</f>
        <v>3519650</v>
      </c>
      <c r="M36" s="69"/>
      <c r="N36" s="64"/>
      <c r="O36" s="76"/>
      <c r="T36" s="21"/>
      <c r="U36" s="21"/>
      <c r="V36" s="22"/>
      <c r="W36" s="21"/>
      <c r="X36" s="21"/>
      <c r="Y36" s="21"/>
      <c r="Z36" s="21"/>
    </row>
    <row r="37" spans="1:26" x14ac:dyDescent="0.25">
      <c r="A37" s="53"/>
      <c r="B37" s="54" t="s">
        <v>68</v>
      </c>
      <c r="C37" s="79" t="s">
        <v>18</v>
      </c>
      <c r="D37" s="56">
        <v>86</v>
      </c>
      <c r="E37" s="56">
        <v>150</v>
      </c>
      <c r="F37" s="2">
        <f>D37*E37</f>
        <v>12900</v>
      </c>
      <c r="G37" s="65"/>
      <c r="H37" s="26" t="s">
        <v>21</v>
      </c>
      <c r="I37" s="49"/>
      <c r="M37" s="69"/>
      <c r="N37" s="64"/>
      <c r="O37" s="76"/>
      <c r="T37" s="21"/>
      <c r="U37" s="21"/>
      <c r="V37" s="22"/>
      <c r="W37" s="21"/>
      <c r="X37" s="21"/>
      <c r="Y37" s="21"/>
      <c r="Z37" s="21"/>
    </row>
    <row r="38" spans="1:26" x14ac:dyDescent="0.25">
      <c r="A38" s="83"/>
      <c r="B38" s="54" t="s">
        <v>69</v>
      </c>
      <c r="C38" s="79" t="s">
        <v>18</v>
      </c>
      <c r="D38" s="56">
        <v>64</v>
      </c>
      <c r="E38" s="56">
        <v>150</v>
      </c>
      <c r="F38" s="2">
        <f>D38*E38</f>
        <v>9600</v>
      </c>
      <c r="G38" s="65"/>
      <c r="H38" s="26" t="s">
        <v>21</v>
      </c>
      <c r="I38" s="49"/>
      <c r="O38" s="48"/>
      <c r="T38" s="21"/>
      <c r="U38" s="21"/>
      <c r="V38" s="22"/>
      <c r="W38" s="21"/>
      <c r="X38" s="21"/>
      <c r="Y38" s="21"/>
      <c r="Z38" s="21"/>
    </row>
    <row r="39" spans="1:26" x14ac:dyDescent="0.25">
      <c r="A39" s="67" t="s">
        <v>70</v>
      </c>
      <c r="B39" s="68" t="s">
        <v>71</v>
      </c>
      <c r="C39" s="84"/>
      <c r="D39" s="34"/>
      <c r="E39" s="65"/>
      <c r="F39" s="4">
        <f>SUM(F40:F42)</f>
        <v>185000</v>
      </c>
      <c r="I39" s="49"/>
      <c r="K39" s="34"/>
      <c r="L39" s="49"/>
      <c r="O39" s="48"/>
      <c r="T39" s="21"/>
      <c r="U39" s="21"/>
      <c r="V39" s="22"/>
      <c r="W39" s="21"/>
      <c r="X39" s="21"/>
      <c r="Y39" s="21"/>
      <c r="Z39" s="21"/>
    </row>
    <row r="40" spans="1:26" x14ac:dyDescent="0.25">
      <c r="A40" s="67"/>
      <c r="B40" s="54" t="s">
        <v>72</v>
      </c>
      <c r="C40" s="79" t="s">
        <v>38</v>
      </c>
      <c r="D40" s="56">
        <v>1</v>
      </c>
      <c r="E40" s="56">
        <v>150000</v>
      </c>
      <c r="F40" s="2">
        <f>D40*E40</f>
        <v>150000</v>
      </c>
      <c r="H40" s="26" t="s">
        <v>34</v>
      </c>
      <c r="I40" s="49"/>
      <c r="O40" s="48"/>
      <c r="T40" s="21"/>
      <c r="U40" s="21"/>
      <c r="V40" s="22"/>
      <c r="W40" s="21"/>
      <c r="X40" s="21"/>
      <c r="Y40" s="21"/>
      <c r="Z40" s="21"/>
    </row>
    <row r="41" spans="1:26" x14ac:dyDescent="0.25">
      <c r="A41" s="67"/>
      <c r="B41" s="54" t="s">
        <v>73</v>
      </c>
      <c r="C41" s="79" t="s">
        <v>38</v>
      </c>
      <c r="D41" s="56">
        <v>1</v>
      </c>
      <c r="E41" s="56">
        <v>25000</v>
      </c>
      <c r="F41" s="13">
        <f>D41*E41</f>
        <v>25000</v>
      </c>
      <c r="H41" s="26" t="s">
        <v>21</v>
      </c>
      <c r="I41" s="49"/>
      <c r="K41" s="34"/>
      <c r="L41" s="34"/>
      <c r="M41" s="34"/>
      <c r="N41" s="34"/>
      <c r="O41" s="34"/>
      <c r="P41" s="34"/>
      <c r="Q41" s="34"/>
      <c r="V41" s="25"/>
    </row>
    <row r="42" spans="1:26" x14ac:dyDescent="0.25">
      <c r="A42" s="67"/>
      <c r="B42" s="54" t="s">
        <v>74</v>
      </c>
      <c r="C42" s="79" t="s">
        <v>43</v>
      </c>
      <c r="D42" s="56">
        <v>1</v>
      </c>
      <c r="E42" s="56">
        <v>10000</v>
      </c>
      <c r="F42" s="13">
        <f>D42*E42</f>
        <v>10000</v>
      </c>
      <c r="H42" s="26" t="s">
        <v>34</v>
      </c>
      <c r="I42" s="49"/>
      <c r="K42" s="34"/>
      <c r="L42" s="34"/>
      <c r="M42" s="34"/>
      <c r="N42" s="34"/>
      <c r="O42" s="34"/>
      <c r="P42" s="34"/>
      <c r="Q42" s="34"/>
      <c r="V42" s="25"/>
    </row>
    <row r="43" spans="1:26" x14ac:dyDescent="0.25">
      <c r="A43" s="67" t="s">
        <v>75</v>
      </c>
      <c r="B43" s="34" t="s">
        <v>76</v>
      </c>
      <c r="C43" s="84" t="s">
        <v>77</v>
      </c>
      <c r="D43" s="34">
        <v>100</v>
      </c>
      <c r="E43" s="34">
        <v>500</v>
      </c>
      <c r="F43" s="4">
        <f>D43*E43</f>
        <v>50000</v>
      </c>
      <c r="H43" s="26" t="s">
        <v>21</v>
      </c>
      <c r="I43" s="49"/>
      <c r="K43" s="34"/>
      <c r="L43" s="34"/>
      <c r="M43" s="34"/>
      <c r="N43" s="34"/>
      <c r="O43" s="34"/>
      <c r="P43" s="34"/>
      <c r="Q43" s="34"/>
      <c r="V43" s="25"/>
    </row>
    <row r="44" spans="1:26" x14ac:dyDescent="0.25">
      <c r="A44" s="67" t="s">
        <v>78</v>
      </c>
      <c r="B44" s="68" t="s">
        <v>79</v>
      </c>
      <c r="C44" s="84" t="s">
        <v>38</v>
      </c>
      <c r="D44" s="34">
        <v>50</v>
      </c>
      <c r="E44" s="34">
        <v>800</v>
      </c>
      <c r="F44" s="4">
        <f>D44*E44</f>
        <v>40000</v>
      </c>
      <c r="G44" s="65"/>
      <c r="H44" s="86" t="s">
        <v>34</v>
      </c>
      <c r="I44" s="49"/>
      <c r="K44" s="34"/>
      <c r="L44" s="34"/>
      <c r="M44" s="34"/>
      <c r="N44" s="34"/>
      <c r="O44" s="34"/>
      <c r="P44" s="34"/>
      <c r="Q44" s="34"/>
      <c r="V44" s="25"/>
    </row>
    <row r="45" spans="1:26" x14ac:dyDescent="0.25">
      <c r="A45" s="87" t="s">
        <v>80</v>
      </c>
      <c r="B45" s="88" t="s">
        <v>81</v>
      </c>
      <c r="C45" s="89"/>
      <c r="D45" s="88"/>
      <c r="E45" s="88"/>
      <c r="F45" s="7">
        <f>F46+F47</f>
        <v>152400</v>
      </c>
      <c r="I45" s="49"/>
      <c r="K45" s="34"/>
      <c r="L45" s="34"/>
      <c r="M45" s="34"/>
      <c r="N45" s="34"/>
      <c r="O45" s="34"/>
      <c r="P45" s="34"/>
      <c r="Q45" s="34"/>
      <c r="V45" s="25"/>
    </row>
    <row r="46" spans="1:26" x14ac:dyDescent="0.25">
      <c r="A46" s="50" t="s">
        <v>82</v>
      </c>
      <c r="B46" s="34" t="s">
        <v>83</v>
      </c>
      <c r="C46" s="33" t="s">
        <v>38</v>
      </c>
      <c r="D46" s="34">
        <v>1</v>
      </c>
      <c r="E46" s="34">
        <v>35000</v>
      </c>
      <c r="F46" s="51">
        <f>E46*D46</f>
        <v>35000</v>
      </c>
      <c r="H46" s="26" t="s">
        <v>34</v>
      </c>
      <c r="I46" s="49"/>
      <c r="K46" s="34"/>
      <c r="L46" s="34"/>
      <c r="M46" s="34"/>
      <c r="N46" s="34"/>
      <c r="O46" s="34"/>
      <c r="P46" s="34"/>
      <c r="Q46" s="34"/>
      <c r="V46" s="25"/>
    </row>
    <row r="47" spans="1:26" x14ac:dyDescent="0.25">
      <c r="A47" s="50" t="s">
        <v>84</v>
      </c>
      <c r="B47" s="34" t="s">
        <v>85</v>
      </c>
      <c r="C47" s="33" t="s">
        <v>18</v>
      </c>
      <c r="D47" s="34">
        <f>SUM(D48:D49)</f>
        <v>587</v>
      </c>
      <c r="E47" s="65"/>
      <c r="F47" s="51">
        <f>SUM(F48:F49)</f>
        <v>117400</v>
      </c>
      <c r="I47" s="49"/>
      <c r="K47" s="34"/>
      <c r="L47" s="34"/>
      <c r="M47" s="34"/>
      <c r="N47" s="34"/>
      <c r="O47" s="34"/>
      <c r="P47" s="34"/>
      <c r="Q47" s="34"/>
      <c r="V47" s="25"/>
    </row>
    <row r="48" spans="1:26" x14ac:dyDescent="0.25">
      <c r="A48" s="53"/>
      <c r="B48" s="54" t="s">
        <v>86</v>
      </c>
      <c r="C48" s="55" t="s">
        <v>18</v>
      </c>
      <c r="D48" s="56">
        <v>413</v>
      </c>
      <c r="E48" s="56">
        <v>200</v>
      </c>
      <c r="F48" s="60">
        <f>E48*D48</f>
        <v>82600</v>
      </c>
      <c r="H48" s="26" t="s">
        <v>21</v>
      </c>
      <c r="I48" s="49"/>
      <c r="K48" s="34"/>
      <c r="L48" s="34"/>
      <c r="M48" s="34"/>
      <c r="N48" s="34"/>
      <c r="O48" s="34"/>
      <c r="P48" s="34"/>
      <c r="Q48" s="34"/>
      <c r="V48" s="25"/>
    </row>
    <row r="49" spans="1:22" x14ac:dyDescent="0.25">
      <c r="A49" s="53"/>
      <c r="B49" s="54" t="s">
        <v>87</v>
      </c>
      <c r="C49" s="55" t="s">
        <v>18</v>
      </c>
      <c r="D49" s="56">
        <v>174</v>
      </c>
      <c r="E49" s="56">
        <v>200</v>
      </c>
      <c r="F49" s="60">
        <f>E49*D49</f>
        <v>34800</v>
      </c>
      <c r="H49" s="26" t="s">
        <v>34</v>
      </c>
      <c r="I49" s="49"/>
      <c r="K49" s="34"/>
      <c r="L49" s="34"/>
      <c r="M49" s="34"/>
      <c r="N49" s="34"/>
      <c r="O49" s="34"/>
      <c r="P49" s="34"/>
      <c r="Q49" s="34"/>
      <c r="V49" s="25"/>
    </row>
    <row r="50" spans="1:22" x14ac:dyDescent="0.25">
      <c r="A50" s="118" t="s">
        <v>88</v>
      </c>
      <c r="B50" s="119"/>
      <c r="C50" s="91"/>
      <c r="D50" s="90"/>
      <c r="E50" s="90"/>
      <c r="F50" s="92">
        <f>F51+F53</f>
        <v>0</v>
      </c>
      <c r="I50" s="49"/>
      <c r="K50" s="34"/>
      <c r="L50" s="34"/>
      <c r="M50" s="34"/>
      <c r="N50" s="34"/>
      <c r="O50" s="34"/>
      <c r="P50" s="34"/>
      <c r="Q50" s="34"/>
      <c r="V50" s="25"/>
    </row>
    <row r="51" spans="1:22" x14ac:dyDescent="0.25">
      <c r="A51" s="93" t="s">
        <v>13</v>
      </c>
      <c r="B51" s="94" t="s">
        <v>14</v>
      </c>
      <c r="C51" s="95"/>
      <c r="D51" s="94"/>
      <c r="E51" s="94"/>
      <c r="F51" s="8">
        <v>0</v>
      </c>
      <c r="I51" s="49"/>
      <c r="K51" s="34"/>
      <c r="L51" s="34"/>
      <c r="M51" s="34"/>
      <c r="N51" s="34"/>
      <c r="O51" s="34"/>
      <c r="P51" s="34"/>
      <c r="Q51" s="34"/>
    </row>
    <row r="52" spans="1:22" x14ac:dyDescent="0.25">
      <c r="A52" s="50"/>
      <c r="B52" s="48" t="s">
        <v>89</v>
      </c>
      <c r="C52" s="33"/>
      <c r="D52" s="34"/>
      <c r="E52" s="34"/>
      <c r="F52" s="9"/>
      <c r="G52" s="34"/>
      <c r="I52" s="49"/>
      <c r="K52" s="34"/>
      <c r="L52" s="34"/>
      <c r="M52" s="34"/>
      <c r="N52" s="34"/>
      <c r="O52" s="34"/>
      <c r="P52" s="34"/>
      <c r="Q52" s="34"/>
    </row>
    <row r="53" spans="1:22" x14ac:dyDescent="0.25">
      <c r="A53" s="72" t="s">
        <v>53</v>
      </c>
      <c r="B53" s="73" t="s">
        <v>54</v>
      </c>
      <c r="C53" s="74"/>
      <c r="D53" s="73"/>
      <c r="E53" s="73"/>
      <c r="F53" s="3">
        <f>F54</f>
        <v>0</v>
      </c>
      <c r="I53" s="49"/>
      <c r="K53" s="34"/>
      <c r="L53" s="34"/>
      <c r="M53" s="34"/>
      <c r="N53" s="34"/>
      <c r="O53" s="34"/>
      <c r="P53" s="34"/>
      <c r="Q53" s="34"/>
      <c r="R53" s="96"/>
      <c r="V53" s="25"/>
    </row>
    <row r="54" spans="1:22" x14ac:dyDescent="0.25">
      <c r="A54" s="97"/>
      <c r="B54" s="48" t="s">
        <v>89</v>
      </c>
      <c r="C54" s="86"/>
      <c r="D54" s="65"/>
      <c r="E54" s="65"/>
      <c r="F54" s="10"/>
      <c r="I54" s="49"/>
      <c r="K54" s="34"/>
      <c r="L54" s="34"/>
      <c r="M54" s="34"/>
      <c r="N54" s="34"/>
      <c r="O54" s="34"/>
      <c r="P54" s="34"/>
      <c r="Q54" s="34"/>
      <c r="R54" s="96"/>
      <c r="V54" s="25"/>
    </row>
    <row r="55" spans="1:22" x14ac:dyDescent="0.25">
      <c r="A55" s="118" t="s">
        <v>90</v>
      </c>
      <c r="B55" s="119"/>
      <c r="C55" s="91"/>
      <c r="D55" s="90"/>
      <c r="E55" s="90"/>
      <c r="F55" s="92">
        <f>F56+F58</f>
        <v>425000</v>
      </c>
      <c r="I55" s="49"/>
      <c r="K55" s="34"/>
      <c r="L55" s="34"/>
      <c r="M55" s="34"/>
      <c r="N55" s="34"/>
      <c r="O55" s="34"/>
      <c r="P55" s="34"/>
      <c r="Q55" s="34"/>
      <c r="V55" s="25"/>
    </row>
    <row r="56" spans="1:22" x14ac:dyDescent="0.25">
      <c r="A56" s="93" t="s">
        <v>13</v>
      </c>
      <c r="B56" s="94" t="s">
        <v>14</v>
      </c>
      <c r="C56" s="95"/>
      <c r="D56" s="94"/>
      <c r="E56" s="94"/>
      <c r="F56" s="8">
        <v>0</v>
      </c>
      <c r="I56" s="49"/>
      <c r="K56" s="34"/>
      <c r="L56" s="34"/>
      <c r="M56" s="34"/>
      <c r="N56" s="34"/>
      <c r="O56" s="34"/>
      <c r="P56" s="34"/>
      <c r="Q56" s="34"/>
      <c r="V56" s="25"/>
    </row>
    <row r="57" spans="1:22" x14ac:dyDescent="0.25">
      <c r="A57" s="50"/>
      <c r="B57" s="48" t="s">
        <v>89</v>
      </c>
      <c r="C57" s="33"/>
      <c r="D57" s="34"/>
      <c r="E57" s="34"/>
      <c r="F57" s="9"/>
      <c r="I57" s="49"/>
      <c r="V57" s="25"/>
    </row>
    <row r="58" spans="1:22" x14ac:dyDescent="0.25">
      <c r="A58" s="72" t="s">
        <v>53</v>
      </c>
      <c r="B58" s="73" t="s">
        <v>54</v>
      </c>
      <c r="C58" s="74"/>
      <c r="D58" s="73"/>
      <c r="E58" s="73"/>
      <c r="F58" s="3">
        <f>SUM(F59:F60)</f>
        <v>425000</v>
      </c>
      <c r="I58" s="49"/>
      <c r="V58" s="25"/>
    </row>
    <row r="59" spans="1:22" x14ac:dyDescent="0.25">
      <c r="A59" s="50" t="s">
        <v>55</v>
      </c>
      <c r="B59" s="34" t="s">
        <v>91</v>
      </c>
      <c r="C59" s="33" t="s">
        <v>43</v>
      </c>
      <c r="D59" s="34">
        <v>1</v>
      </c>
      <c r="E59" s="34">
        <v>10000</v>
      </c>
      <c r="F59" s="9">
        <f>E59*D59</f>
        <v>10000</v>
      </c>
      <c r="H59" s="26" t="s">
        <v>34</v>
      </c>
      <c r="I59" s="49"/>
      <c r="V59" s="25"/>
    </row>
    <row r="60" spans="1:22" x14ac:dyDescent="0.25">
      <c r="A60" s="50" t="s">
        <v>59</v>
      </c>
      <c r="B60" s="34" t="s">
        <v>92</v>
      </c>
      <c r="C60" s="33"/>
      <c r="D60" s="34"/>
      <c r="E60" s="34"/>
      <c r="F60" s="9">
        <f>SUM(F61:F67)</f>
        <v>415000</v>
      </c>
      <c r="I60" s="49"/>
      <c r="V60" s="25"/>
    </row>
    <row r="61" spans="1:22" x14ac:dyDescent="0.25">
      <c r="A61" s="50"/>
      <c r="B61" s="54" t="s">
        <v>93</v>
      </c>
      <c r="C61" s="55" t="s">
        <v>43</v>
      </c>
      <c r="D61" s="56">
        <v>1</v>
      </c>
      <c r="E61" s="56">
        <v>20000</v>
      </c>
      <c r="F61" s="5">
        <f t="shared" ref="F61:F67" si="5">E61*D61</f>
        <v>20000</v>
      </c>
      <c r="H61" s="26" t="s">
        <v>34</v>
      </c>
      <c r="I61" s="49"/>
      <c r="V61" s="25"/>
    </row>
    <row r="62" spans="1:22" x14ac:dyDescent="0.25">
      <c r="A62" s="50"/>
      <c r="B62" s="54" t="s">
        <v>94</v>
      </c>
      <c r="C62" s="55" t="s">
        <v>38</v>
      </c>
      <c r="D62" s="56">
        <v>1</v>
      </c>
      <c r="E62" s="56">
        <v>55000</v>
      </c>
      <c r="F62" s="5">
        <f t="shared" si="5"/>
        <v>55000</v>
      </c>
      <c r="H62" s="26" t="s">
        <v>34</v>
      </c>
      <c r="I62" s="49"/>
      <c r="V62" s="25"/>
    </row>
    <row r="63" spans="1:22" x14ac:dyDescent="0.25">
      <c r="A63" s="50"/>
      <c r="B63" s="54" t="s">
        <v>95</v>
      </c>
      <c r="C63" s="55" t="s">
        <v>43</v>
      </c>
      <c r="D63" s="56">
        <v>1</v>
      </c>
      <c r="E63" s="56">
        <v>155000</v>
      </c>
      <c r="F63" s="5">
        <f t="shared" si="5"/>
        <v>155000</v>
      </c>
      <c r="H63" s="26" t="s">
        <v>34</v>
      </c>
      <c r="I63" s="49"/>
      <c r="V63" s="25"/>
    </row>
    <row r="64" spans="1:22" x14ac:dyDescent="0.25">
      <c r="A64" s="50"/>
      <c r="B64" s="54" t="s">
        <v>96</v>
      </c>
      <c r="C64" s="55" t="s">
        <v>38</v>
      </c>
      <c r="D64" s="56">
        <v>1</v>
      </c>
      <c r="E64" s="56">
        <v>45000</v>
      </c>
      <c r="F64" s="5">
        <f t="shared" si="5"/>
        <v>45000</v>
      </c>
      <c r="H64" s="26" t="s">
        <v>34</v>
      </c>
      <c r="I64" s="49"/>
      <c r="V64" s="25"/>
    </row>
    <row r="65" spans="1:22" x14ac:dyDescent="0.25">
      <c r="A65" s="50"/>
      <c r="B65" s="54" t="s">
        <v>97</v>
      </c>
      <c r="C65" s="55" t="s">
        <v>43</v>
      </c>
      <c r="D65" s="56">
        <v>1</v>
      </c>
      <c r="E65" s="56">
        <v>70000</v>
      </c>
      <c r="F65" s="5">
        <f t="shared" si="5"/>
        <v>70000</v>
      </c>
      <c r="H65" s="26" t="s">
        <v>34</v>
      </c>
      <c r="I65" s="49"/>
      <c r="V65" s="25"/>
    </row>
    <row r="66" spans="1:22" x14ac:dyDescent="0.25">
      <c r="A66" s="50"/>
      <c r="B66" s="54" t="s">
        <v>98</v>
      </c>
      <c r="C66" s="55" t="s">
        <v>43</v>
      </c>
      <c r="D66" s="56">
        <v>1</v>
      </c>
      <c r="E66" s="56">
        <v>25000</v>
      </c>
      <c r="F66" s="5">
        <f t="shared" si="5"/>
        <v>25000</v>
      </c>
      <c r="H66" s="26" t="s">
        <v>34</v>
      </c>
      <c r="I66" s="49"/>
      <c r="V66" s="25"/>
    </row>
    <row r="67" spans="1:22" x14ac:dyDescent="0.25">
      <c r="A67" s="50"/>
      <c r="B67" s="54" t="s">
        <v>99</v>
      </c>
      <c r="C67" s="55" t="s">
        <v>43</v>
      </c>
      <c r="D67" s="56">
        <v>1</v>
      </c>
      <c r="E67" s="56">
        <v>45000</v>
      </c>
      <c r="F67" s="5">
        <f t="shared" si="5"/>
        <v>45000</v>
      </c>
      <c r="H67" s="26" t="s">
        <v>34</v>
      </c>
      <c r="I67" s="49"/>
      <c r="V67" s="25"/>
    </row>
    <row r="68" spans="1:22" x14ac:dyDescent="0.25">
      <c r="A68" s="118" t="s">
        <v>100</v>
      </c>
      <c r="B68" s="119"/>
      <c r="C68" s="91"/>
      <c r="D68" s="90"/>
      <c r="E68" s="90"/>
      <c r="F68" s="92">
        <f>F69+F71</f>
        <v>0</v>
      </c>
      <c r="I68" s="49"/>
      <c r="V68" s="25"/>
    </row>
    <row r="69" spans="1:22" x14ac:dyDescent="0.25">
      <c r="A69" s="93" t="s">
        <v>13</v>
      </c>
      <c r="B69" s="94" t="s">
        <v>14</v>
      </c>
      <c r="C69" s="95"/>
      <c r="D69" s="94"/>
      <c r="E69" s="94"/>
      <c r="F69" s="8">
        <f>F70</f>
        <v>0</v>
      </c>
      <c r="I69" s="49"/>
      <c r="V69" s="25"/>
    </row>
    <row r="70" spans="1:22" x14ac:dyDescent="0.25">
      <c r="A70" s="50"/>
      <c r="B70" s="48" t="s">
        <v>89</v>
      </c>
      <c r="C70" s="33"/>
      <c r="D70" s="34"/>
      <c r="E70" s="34"/>
      <c r="F70" s="51"/>
      <c r="I70" s="49"/>
      <c r="Q70" s="65"/>
      <c r="R70" s="65"/>
      <c r="V70" s="25"/>
    </row>
    <row r="71" spans="1:22" x14ac:dyDescent="0.25">
      <c r="A71" s="72" t="s">
        <v>53</v>
      </c>
      <c r="B71" s="73" t="s">
        <v>54</v>
      </c>
      <c r="C71" s="74"/>
      <c r="D71" s="73"/>
      <c r="E71" s="73"/>
      <c r="F71" s="3">
        <f>SUM(F72:F72)</f>
        <v>0</v>
      </c>
      <c r="I71" s="49"/>
      <c r="Q71" s="65"/>
      <c r="R71" s="65"/>
      <c r="V71" s="25"/>
    </row>
    <row r="72" spans="1:22" x14ac:dyDescent="0.25">
      <c r="A72" s="98"/>
      <c r="B72" s="99" t="s">
        <v>89</v>
      </c>
      <c r="C72" s="100"/>
      <c r="D72" s="101"/>
      <c r="E72" s="102"/>
      <c r="F72" s="103"/>
      <c r="I72" s="49"/>
      <c r="Q72" s="65"/>
      <c r="R72" s="65"/>
      <c r="V72" s="25"/>
    </row>
    <row r="73" spans="1:22" x14ac:dyDescent="0.25">
      <c r="A73" s="123" t="s">
        <v>101</v>
      </c>
      <c r="B73" s="123"/>
      <c r="C73" s="39"/>
      <c r="D73" s="38"/>
      <c r="E73" s="38"/>
      <c r="F73" s="104">
        <f>F74+F80+F83</f>
        <v>468200</v>
      </c>
      <c r="I73" s="49"/>
      <c r="Q73" s="65"/>
      <c r="R73" s="65"/>
      <c r="V73" s="25"/>
    </row>
    <row r="74" spans="1:22" x14ac:dyDescent="0.25">
      <c r="A74" s="93" t="s">
        <v>13</v>
      </c>
      <c r="B74" s="94" t="s">
        <v>14</v>
      </c>
      <c r="C74" s="95"/>
      <c r="D74" s="94"/>
      <c r="E74" s="94"/>
      <c r="F74" s="8">
        <f>F75+F78</f>
        <v>87900</v>
      </c>
      <c r="I74" s="49"/>
      <c r="Q74" s="65"/>
      <c r="R74" s="65"/>
      <c r="V74" s="25"/>
    </row>
    <row r="75" spans="1:22" x14ac:dyDescent="0.25">
      <c r="A75" s="75" t="s">
        <v>16</v>
      </c>
      <c r="B75" s="34" t="s">
        <v>17</v>
      </c>
      <c r="C75" s="33" t="s">
        <v>18</v>
      </c>
      <c r="D75" s="34">
        <f>SUM(D76:D77)</f>
        <v>270</v>
      </c>
      <c r="E75" s="34"/>
      <c r="F75" s="9">
        <f>SUM(F76:F77)</f>
        <v>40500</v>
      </c>
      <c r="I75" s="49"/>
      <c r="Q75" s="65"/>
      <c r="R75" s="65"/>
      <c r="V75" s="25"/>
    </row>
    <row r="76" spans="1:22" x14ac:dyDescent="0.25">
      <c r="A76" s="75"/>
      <c r="B76" s="54" t="s">
        <v>102</v>
      </c>
      <c r="C76" s="55" t="s">
        <v>18</v>
      </c>
      <c r="D76" s="56">
        <v>103</v>
      </c>
      <c r="E76" s="56">
        <v>150</v>
      </c>
      <c r="F76" s="5">
        <f>D76*E76</f>
        <v>15450</v>
      </c>
      <c r="H76" s="26" t="s">
        <v>21</v>
      </c>
      <c r="I76" s="49"/>
      <c r="Q76" s="65"/>
      <c r="R76" s="65"/>
      <c r="V76" s="25"/>
    </row>
    <row r="77" spans="1:22" x14ac:dyDescent="0.25">
      <c r="A77" s="75"/>
      <c r="B77" s="54" t="s">
        <v>103</v>
      </c>
      <c r="C77" s="55" t="s">
        <v>18</v>
      </c>
      <c r="D77" s="56">
        <v>167</v>
      </c>
      <c r="E77" s="56">
        <v>150</v>
      </c>
      <c r="F77" s="5">
        <f>E77*D77</f>
        <v>25050</v>
      </c>
      <c r="H77" s="26" t="s">
        <v>21</v>
      </c>
      <c r="I77" s="49"/>
      <c r="Q77" s="65"/>
      <c r="R77" s="65"/>
      <c r="V77" s="25"/>
    </row>
    <row r="78" spans="1:22" x14ac:dyDescent="0.25">
      <c r="A78" s="75" t="s">
        <v>30</v>
      </c>
      <c r="B78" s="68" t="s">
        <v>31</v>
      </c>
      <c r="C78" s="33" t="s">
        <v>18</v>
      </c>
      <c r="D78" s="34">
        <f>SUM(D79:D79)</f>
        <v>316</v>
      </c>
      <c r="E78" s="65"/>
      <c r="F78" s="9">
        <f>SUM(F79:F79)</f>
        <v>47400</v>
      </c>
      <c r="I78" s="49"/>
      <c r="Q78" s="65"/>
      <c r="R78" s="65"/>
      <c r="V78" s="25"/>
    </row>
    <row r="79" spans="1:22" x14ac:dyDescent="0.25">
      <c r="A79" s="75"/>
      <c r="B79" s="54" t="s">
        <v>104</v>
      </c>
      <c r="C79" s="55" t="s">
        <v>18</v>
      </c>
      <c r="D79" s="56">
        <v>316</v>
      </c>
      <c r="E79" s="56">
        <v>150</v>
      </c>
      <c r="F79" s="5">
        <f>D79*E79</f>
        <v>47400</v>
      </c>
      <c r="H79" s="26" t="s">
        <v>21</v>
      </c>
      <c r="I79" s="49"/>
      <c r="Q79" s="65"/>
      <c r="R79" s="65"/>
      <c r="V79" s="25"/>
    </row>
    <row r="80" spans="1:22" x14ac:dyDescent="0.25">
      <c r="A80" s="72" t="s">
        <v>53</v>
      </c>
      <c r="B80" s="73" t="s">
        <v>54</v>
      </c>
      <c r="C80" s="74"/>
      <c r="D80" s="73"/>
      <c r="E80" s="73"/>
      <c r="F80" s="3">
        <f>F81</f>
        <v>52000</v>
      </c>
      <c r="I80" s="49"/>
      <c r="Q80" s="65"/>
      <c r="R80" s="65"/>
      <c r="V80" s="25"/>
    </row>
    <row r="81" spans="1:22" x14ac:dyDescent="0.25">
      <c r="A81" s="50" t="s">
        <v>55</v>
      </c>
      <c r="B81" s="34" t="s">
        <v>60</v>
      </c>
      <c r="C81" s="33" t="s">
        <v>18</v>
      </c>
      <c r="D81" s="34">
        <f>SUM(D82)</f>
        <v>260</v>
      </c>
      <c r="E81" s="34"/>
      <c r="F81" s="9">
        <f>F82</f>
        <v>52000</v>
      </c>
      <c r="I81" s="49"/>
      <c r="V81" s="25"/>
    </row>
    <row r="82" spans="1:22" x14ac:dyDescent="0.25">
      <c r="A82" s="50"/>
      <c r="B82" s="54" t="s">
        <v>105</v>
      </c>
      <c r="C82" s="55" t="s">
        <v>18</v>
      </c>
      <c r="D82" s="56">
        <v>260</v>
      </c>
      <c r="E82" s="56">
        <v>200</v>
      </c>
      <c r="F82" s="5">
        <f>E82*D82</f>
        <v>52000</v>
      </c>
      <c r="H82" s="26" t="s">
        <v>21</v>
      </c>
      <c r="I82" s="49"/>
      <c r="V82" s="25"/>
    </row>
    <row r="83" spans="1:22" x14ac:dyDescent="0.25">
      <c r="A83" s="87" t="s">
        <v>80</v>
      </c>
      <c r="B83" s="88" t="s">
        <v>81</v>
      </c>
      <c r="C83" s="89"/>
      <c r="D83" s="88"/>
      <c r="E83" s="88"/>
      <c r="F83" s="7">
        <f>F84+F85+F90</f>
        <v>328300</v>
      </c>
      <c r="I83" s="49"/>
      <c r="V83" s="25"/>
    </row>
    <row r="84" spans="1:22" x14ac:dyDescent="0.25">
      <c r="A84" s="50" t="s">
        <v>82</v>
      </c>
      <c r="B84" s="34" t="s">
        <v>106</v>
      </c>
      <c r="C84" s="33" t="s">
        <v>43</v>
      </c>
      <c r="D84" s="34">
        <v>1</v>
      </c>
      <c r="E84" s="34">
        <v>20000</v>
      </c>
      <c r="F84" s="9">
        <f>E84*D84</f>
        <v>20000</v>
      </c>
      <c r="H84" s="26" t="s">
        <v>34</v>
      </c>
      <c r="I84" s="49"/>
      <c r="V84" s="25"/>
    </row>
    <row r="85" spans="1:22" x14ac:dyDescent="0.25">
      <c r="A85" s="50" t="s">
        <v>84</v>
      </c>
      <c r="B85" s="34" t="s">
        <v>107</v>
      </c>
      <c r="C85" s="33" t="s">
        <v>18</v>
      </c>
      <c r="D85" s="34">
        <f>SUM(D86:D89)</f>
        <v>1354</v>
      </c>
      <c r="E85" s="34"/>
      <c r="F85" s="9">
        <f>SUM(F86:F89)</f>
        <v>270800</v>
      </c>
      <c r="I85" s="49"/>
      <c r="V85" s="25"/>
    </row>
    <row r="86" spans="1:22" x14ac:dyDescent="0.25">
      <c r="A86" s="50"/>
      <c r="B86" s="54" t="s">
        <v>108</v>
      </c>
      <c r="C86" s="55" t="s">
        <v>18</v>
      </c>
      <c r="D86" s="56">
        <v>484</v>
      </c>
      <c r="E86" s="56">
        <v>200</v>
      </c>
      <c r="F86" s="5">
        <f>E86*D86</f>
        <v>96800</v>
      </c>
      <c r="H86" s="26" t="s">
        <v>21</v>
      </c>
      <c r="I86" s="49"/>
      <c r="V86" s="25"/>
    </row>
    <row r="87" spans="1:22" x14ac:dyDescent="0.25">
      <c r="A87" s="50"/>
      <c r="B87" s="54" t="s">
        <v>109</v>
      </c>
      <c r="C87" s="55" t="s">
        <v>18</v>
      </c>
      <c r="D87" s="56">
        <v>62</v>
      </c>
      <c r="E87" s="56">
        <v>200</v>
      </c>
      <c r="F87" s="5">
        <f>E87*D87</f>
        <v>12400</v>
      </c>
      <c r="H87" s="26" t="s">
        <v>21</v>
      </c>
      <c r="I87" s="49"/>
      <c r="V87" s="25"/>
    </row>
    <row r="88" spans="1:22" x14ac:dyDescent="0.25">
      <c r="A88" s="50"/>
      <c r="B88" s="54" t="s">
        <v>110</v>
      </c>
      <c r="C88" s="55" t="s">
        <v>18</v>
      </c>
      <c r="D88" s="56">
        <v>281</v>
      </c>
      <c r="E88" s="56">
        <v>200</v>
      </c>
      <c r="F88" s="5">
        <f>E88*D88</f>
        <v>56200</v>
      </c>
      <c r="H88" s="26" t="s">
        <v>21</v>
      </c>
      <c r="I88" s="49"/>
      <c r="V88" s="25"/>
    </row>
    <row r="89" spans="1:22" x14ac:dyDescent="0.25">
      <c r="A89" s="50"/>
      <c r="B89" s="54" t="s">
        <v>111</v>
      </c>
      <c r="C89" s="55" t="s">
        <v>18</v>
      </c>
      <c r="D89" s="56">
        <v>527</v>
      </c>
      <c r="E89" s="56">
        <v>200</v>
      </c>
      <c r="F89" s="5">
        <f>E89*D89</f>
        <v>105400</v>
      </c>
      <c r="H89" s="26" t="s">
        <v>21</v>
      </c>
      <c r="I89" s="49"/>
      <c r="V89" s="25"/>
    </row>
    <row r="90" spans="1:22" x14ac:dyDescent="0.25">
      <c r="A90" s="50" t="s">
        <v>112</v>
      </c>
      <c r="B90" s="34" t="s">
        <v>113</v>
      </c>
      <c r="C90" s="33" t="s">
        <v>18</v>
      </c>
      <c r="D90" s="34">
        <f>SUM(D91:D92)</f>
        <v>250</v>
      </c>
      <c r="E90" s="34"/>
      <c r="F90" s="9">
        <f>SUM(F91:F92)</f>
        <v>37500</v>
      </c>
      <c r="H90" s="86"/>
      <c r="V90" s="25"/>
    </row>
    <row r="91" spans="1:22" x14ac:dyDescent="0.25">
      <c r="A91" s="50"/>
      <c r="B91" s="54" t="s">
        <v>114</v>
      </c>
      <c r="C91" s="55" t="s">
        <v>18</v>
      </c>
      <c r="D91" s="56">
        <v>107</v>
      </c>
      <c r="E91" s="56">
        <v>150</v>
      </c>
      <c r="F91" s="5">
        <f>E91*D91</f>
        <v>16050</v>
      </c>
      <c r="H91" s="86" t="s">
        <v>21</v>
      </c>
      <c r="I91" s="49"/>
      <c r="V91" s="25"/>
    </row>
    <row r="92" spans="1:22" x14ac:dyDescent="0.25">
      <c r="A92" s="53"/>
      <c r="B92" s="54" t="s">
        <v>115</v>
      </c>
      <c r="C92" s="55" t="s">
        <v>18</v>
      </c>
      <c r="D92" s="56">
        <v>143</v>
      </c>
      <c r="E92" s="56">
        <v>150</v>
      </c>
      <c r="F92" s="5">
        <f>E92*D92</f>
        <v>21450</v>
      </c>
      <c r="H92" s="86" t="s">
        <v>21</v>
      </c>
      <c r="I92" s="49"/>
      <c r="V92" s="25"/>
    </row>
    <row r="93" spans="1:22" x14ac:dyDescent="0.25">
      <c r="A93" s="118" t="s">
        <v>116</v>
      </c>
      <c r="B93" s="119"/>
      <c r="C93" s="91"/>
      <c r="D93" s="90"/>
      <c r="E93" s="90"/>
      <c r="F93" s="92">
        <f>F94+F97</f>
        <v>80600</v>
      </c>
      <c r="H93" s="86"/>
      <c r="I93" s="49"/>
      <c r="V93" s="25"/>
    </row>
    <row r="94" spans="1:22" x14ac:dyDescent="0.25">
      <c r="A94" s="93" t="s">
        <v>13</v>
      </c>
      <c r="B94" s="94" t="s">
        <v>14</v>
      </c>
      <c r="C94" s="95"/>
      <c r="D94" s="94"/>
      <c r="E94" s="94"/>
      <c r="F94" s="105">
        <f>F95</f>
        <v>6600</v>
      </c>
      <c r="H94" s="86"/>
      <c r="I94" s="49"/>
      <c r="V94" s="25"/>
    </row>
    <row r="95" spans="1:22" x14ac:dyDescent="0.25">
      <c r="A95" s="50" t="s">
        <v>16</v>
      </c>
      <c r="B95" s="34" t="s">
        <v>31</v>
      </c>
      <c r="C95" s="33"/>
      <c r="D95" s="34">
        <f>D96</f>
        <v>44</v>
      </c>
      <c r="E95" s="34"/>
      <c r="F95" s="106">
        <f>F96</f>
        <v>6600</v>
      </c>
      <c r="H95" s="86"/>
      <c r="I95" s="49"/>
      <c r="V95" s="25"/>
    </row>
    <row r="96" spans="1:22" x14ac:dyDescent="0.25">
      <c r="A96" s="107"/>
      <c r="B96" s="54" t="s">
        <v>117</v>
      </c>
      <c r="C96" s="55" t="s">
        <v>18</v>
      </c>
      <c r="D96" s="56">
        <v>44</v>
      </c>
      <c r="E96" s="65">
        <v>150</v>
      </c>
      <c r="F96" s="11">
        <f>D96*E96</f>
        <v>6600</v>
      </c>
      <c r="H96" s="86" t="s">
        <v>21</v>
      </c>
      <c r="I96" s="49"/>
      <c r="V96" s="25"/>
    </row>
    <row r="97" spans="1:22" x14ac:dyDescent="0.25">
      <c r="A97" s="72" t="s">
        <v>53</v>
      </c>
      <c r="B97" s="73" t="s">
        <v>54</v>
      </c>
      <c r="C97" s="74"/>
      <c r="D97" s="73"/>
      <c r="E97" s="73"/>
      <c r="F97" s="108">
        <f>F98+F100+F101</f>
        <v>74000</v>
      </c>
      <c r="H97" s="86"/>
      <c r="I97" s="49"/>
      <c r="V97" s="25"/>
    </row>
    <row r="98" spans="1:22" x14ac:dyDescent="0.25">
      <c r="A98" s="50" t="s">
        <v>55</v>
      </c>
      <c r="B98" s="34" t="s">
        <v>60</v>
      </c>
      <c r="C98" s="33" t="s">
        <v>18</v>
      </c>
      <c r="D98" s="34">
        <f>SUM(D99:D99)</f>
        <v>45</v>
      </c>
      <c r="E98" s="34"/>
      <c r="F98" s="4">
        <f>SUM(F99:F99)</f>
        <v>9000</v>
      </c>
      <c r="H98" s="86"/>
      <c r="I98" s="49"/>
      <c r="V98" s="25"/>
    </row>
    <row r="99" spans="1:22" x14ac:dyDescent="0.25">
      <c r="A99" s="107"/>
      <c r="B99" s="54" t="s">
        <v>117</v>
      </c>
      <c r="C99" s="55" t="s">
        <v>18</v>
      </c>
      <c r="D99" s="56">
        <v>45</v>
      </c>
      <c r="E99" s="25">
        <v>200</v>
      </c>
      <c r="F99" s="11">
        <f>D99*E99</f>
        <v>9000</v>
      </c>
      <c r="H99" s="86" t="s">
        <v>21</v>
      </c>
      <c r="I99" s="49"/>
      <c r="V99" s="25"/>
    </row>
    <row r="100" spans="1:22" x14ac:dyDescent="0.25">
      <c r="A100" s="50" t="s">
        <v>59</v>
      </c>
      <c r="B100" s="34" t="s">
        <v>118</v>
      </c>
      <c r="C100" s="33" t="s">
        <v>38</v>
      </c>
      <c r="D100" s="34">
        <v>1</v>
      </c>
      <c r="E100" s="34">
        <v>20000</v>
      </c>
      <c r="F100" s="4">
        <f>D100*E100</f>
        <v>20000</v>
      </c>
      <c r="H100" s="86" t="s">
        <v>21</v>
      </c>
      <c r="I100" s="49"/>
      <c r="K100" s="34"/>
      <c r="L100" s="23"/>
      <c r="N100" s="34"/>
      <c r="V100" s="25"/>
    </row>
    <row r="101" spans="1:22" x14ac:dyDescent="0.25">
      <c r="A101" s="50" t="s">
        <v>66</v>
      </c>
      <c r="B101" s="34" t="s">
        <v>119</v>
      </c>
      <c r="C101" s="33"/>
      <c r="D101" s="34"/>
      <c r="E101" s="34"/>
      <c r="F101" s="4">
        <f>SUM(F102:F102)</f>
        <v>45000</v>
      </c>
      <c r="H101" s="86"/>
      <c r="I101" s="49"/>
    </row>
    <row r="102" spans="1:22" x14ac:dyDescent="0.25">
      <c r="A102" s="53"/>
      <c r="B102" s="54" t="s">
        <v>120</v>
      </c>
      <c r="C102" s="55" t="s">
        <v>43</v>
      </c>
      <c r="D102" s="56">
        <v>1</v>
      </c>
      <c r="E102" s="56">
        <v>45000</v>
      </c>
      <c r="F102" s="2">
        <f>D102*E102</f>
        <v>45000</v>
      </c>
      <c r="H102" s="86" t="s">
        <v>21</v>
      </c>
    </row>
    <row r="103" spans="1:22" x14ac:dyDescent="0.25">
      <c r="A103" s="118" t="s">
        <v>121</v>
      </c>
      <c r="B103" s="119"/>
      <c r="C103" s="91"/>
      <c r="D103" s="90"/>
      <c r="E103" s="90"/>
      <c r="F103" s="12">
        <f>F104+F109</f>
        <v>13550</v>
      </c>
      <c r="H103" s="86"/>
    </row>
    <row r="104" spans="1:22" x14ac:dyDescent="0.25">
      <c r="A104" s="93" t="s">
        <v>13</v>
      </c>
      <c r="B104" s="94" t="s">
        <v>14</v>
      </c>
      <c r="C104" s="95"/>
      <c r="D104" s="94"/>
      <c r="E104" s="94"/>
      <c r="F104" s="105">
        <f>F105</f>
        <v>13550</v>
      </c>
      <c r="H104" s="86"/>
    </row>
    <row r="105" spans="1:22" x14ac:dyDescent="0.25">
      <c r="A105" s="50" t="s">
        <v>16</v>
      </c>
      <c r="B105" s="68" t="s">
        <v>122</v>
      </c>
      <c r="C105" s="33"/>
      <c r="D105" s="34"/>
      <c r="E105" s="34"/>
      <c r="F105" s="106">
        <f>SUM(F106:F108)</f>
        <v>13550</v>
      </c>
      <c r="H105" s="86"/>
      <c r="V105" s="25"/>
    </row>
    <row r="106" spans="1:22" x14ac:dyDescent="0.25">
      <c r="A106" s="50"/>
      <c r="B106" s="54" t="s">
        <v>123</v>
      </c>
      <c r="C106" s="55" t="s">
        <v>38</v>
      </c>
      <c r="D106" s="56">
        <v>1</v>
      </c>
      <c r="E106" s="56">
        <v>3000</v>
      </c>
      <c r="F106" s="60">
        <f>E106*D106</f>
        <v>3000</v>
      </c>
      <c r="H106" s="86" t="s">
        <v>21</v>
      </c>
      <c r="V106" s="25"/>
    </row>
    <row r="107" spans="1:22" x14ac:dyDescent="0.25">
      <c r="A107" s="50"/>
      <c r="B107" s="54" t="s">
        <v>124</v>
      </c>
      <c r="C107" s="55" t="s">
        <v>43</v>
      </c>
      <c r="D107" s="56">
        <v>1</v>
      </c>
      <c r="E107" s="56">
        <v>5000</v>
      </c>
      <c r="F107" s="60">
        <f>E107*D107</f>
        <v>5000</v>
      </c>
      <c r="H107" s="86" t="s">
        <v>21</v>
      </c>
      <c r="V107" s="25"/>
    </row>
    <row r="108" spans="1:22" x14ac:dyDescent="0.25">
      <c r="A108" s="50"/>
      <c r="B108" s="54" t="s">
        <v>125</v>
      </c>
      <c r="C108" s="55" t="s">
        <v>18</v>
      </c>
      <c r="D108" s="56">
        <v>37</v>
      </c>
      <c r="E108" s="56">
        <v>150</v>
      </c>
      <c r="F108" s="60">
        <f>E108*D108</f>
        <v>5550</v>
      </c>
      <c r="H108" s="86" t="s">
        <v>21</v>
      </c>
      <c r="V108" s="25"/>
    </row>
    <row r="109" spans="1:22" x14ac:dyDescent="0.25">
      <c r="A109" s="72" t="s">
        <v>53</v>
      </c>
      <c r="B109" s="73" t="s">
        <v>54</v>
      </c>
      <c r="C109" s="74"/>
      <c r="D109" s="73"/>
      <c r="E109" s="73"/>
      <c r="F109" s="108">
        <f>SUM(F110:F110)</f>
        <v>0</v>
      </c>
      <c r="H109" s="86"/>
    </row>
    <row r="110" spans="1:22" x14ac:dyDescent="0.25">
      <c r="A110" s="50"/>
      <c r="B110" s="48" t="s">
        <v>89</v>
      </c>
      <c r="C110" s="84"/>
      <c r="D110" s="34"/>
      <c r="E110" s="34"/>
      <c r="F110" s="4"/>
      <c r="H110" s="86"/>
    </row>
    <row r="111" spans="1:22" x14ac:dyDescent="0.25">
      <c r="A111" s="118" t="s">
        <v>126</v>
      </c>
      <c r="B111" s="119"/>
      <c r="C111" s="91"/>
      <c r="D111" s="90"/>
      <c r="E111" s="90"/>
      <c r="F111" s="12">
        <f>F112+F124</f>
        <v>289400</v>
      </c>
      <c r="H111" s="86"/>
    </row>
    <row r="112" spans="1:22" x14ac:dyDescent="0.25">
      <c r="A112" s="93" t="s">
        <v>13</v>
      </c>
      <c r="B112" s="94" t="s">
        <v>14</v>
      </c>
      <c r="C112" s="95"/>
      <c r="D112" s="94"/>
      <c r="E112" s="94"/>
      <c r="F112" s="8">
        <f>F113+F117+F115</f>
        <v>108400</v>
      </c>
      <c r="H112" s="86"/>
    </row>
    <row r="113" spans="1:10" x14ac:dyDescent="0.25">
      <c r="A113" s="50" t="s">
        <v>16</v>
      </c>
      <c r="B113" s="34" t="s">
        <v>17</v>
      </c>
      <c r="C113" s="33" t="s">
        <v>18</v>
      </c>
      <c r="D113" s="34">
        <f>SUM(D114:D114)</f>
        <v>127</v>
      </c>
      <c r="F113" s="4">
        <f>SUM(F114:F114)</f>
        <v>19050</v>
      </c>
      <c r="H113" s="86"/>
    </row>
    <row r="114" spans="1:10" x14ac:dyDescent="0.25">
      <c r="A114" s="109"/>
      <c r="B114" s="54" t="s">
        <v>127</v>
      </c>
      <c r="C114" s="55" t="s">
        <v>18</v>
      </c>
      <c r="D114" s="56">
        <v>127</v>
      </c>
      <c r="E114" s="56">
        <v>150</v>
      </c>
      <c r="F114" s="2">
        <f>E114*D114</f>
        <v>19050</v>
      </c>
      <c r="H114" s="86" t="s">
        <v>21</v>
      </c>
    </row>
    <row r="115" spans="1:10" x14ac:dyDescent="0.25">
      <c r="A115" s="50" t="s">
        <v>30</v>
      </c>
      <c r="B115" s="68" t="s">
        <v>31</v>
      </c>
      <c r="C115" s="33" t="s">
        <v>18</v>
      </c>
      <c r="D115" s="34">
        <f>SUM(D116)</f>
        <v>289</v>
      </c>
      <c r="E115" s="34"/>
      <c r="F115" s="4">
        <f>SUM(F116)</f>
        <v>43350</v>
      </c>
      <c r="H115" s="86"/>
    </row>
    <row r="116" spans="1:10" x14ac:dyDescent="0.25">
      <c r="A116" s="107"/>
      <c r="B116" s="54" t="s">
        <v>128</v>
      </c>
      <c r="C116" s="55" t="s">
        <v>18</v>
      </c>
      <c r="D116" s="56">
        <v>289</v>
      </c>
      <c r="E116" s="56">
        <v>150</v>
      </c>
      <c r="F116" s="2">
        <f>E116*D116</f>
        <v>43350</v>
      </c>
      <c r="H116" s="86" t="s">
        <v>21</v>
      </c>
    </row>
    <row r="117" spans="1:10" x14ac:dyDescent="0.25">
      <c r="A117" s="50" t="s">
        <v>36</v>
      </c>
      <c r="B117" s="34" t="s">
        <v>129</v>
      </c>
      <c r="F117" s="4">
        <f>SUM(F118:F123)</f>
        <v>46000</v>
      </c>
      <c r="H117" s="86"/>
      <c r="J117" s="34"/>
    </row>
    <row r="118" spans="1:10" x14ac:dyDescent="0.25">
      <c r="A118" s="50"/>
      <c r="B118" s="54" t="s">
        <v>130</v>
      </c>
      <c r="C118" s="26" t="s">
        <v>43</v>
      </c>
      <c r="D118" s="25">
        <v>1</v>
      </c>
      <c r="E118" s="25">
        <v>15000</v>
      </c>
      <c r="F118" s="11">
        <f t="shared" ref="F118:F123" si="6">E118*D118</f>
        <v>15000</v>
      </c>
      <c r="H118" s="86" t="s">
        <v>34</v>
      </c>
      <c r="J118" s="34"/>
    </row>
    <row r="119" spans="1:10" x14ac:dyDescent="0.25">
      <c r="A119" s="50"/>
      <c r="B119" s="54" t="s">
        <v>131</v>
      </c>
      <c r="C119" s="26" t="s">
        <v>43</v>
      </c>
      <c r="D119" s="25">
        <v>1</v>
      </c>
      <c r="E119" s="25">
        <v>12000</v>
      </c>
      <c r="F119" s="11">
        <f t="shared" si="6"/>
        <v>12000</v>
      </c>
      <c r="H119" s="26" t="s">
        <v>34</v>
      </c>
      <c r="J119" s="34"/>
    </row>
    <row r="120" spans="1:10" x14ac:dyDescent="0.25">
      <c r="A120" s="53"/>
      <c r="B120" s="54" t="s">
        <v>132</v>
      </c>
      <c r="C120" s="86" t="s">
        <v>38</v>
      </c>
      <c r="D120" s="65">
        <v>1</v>
      </c>
      <c r="E120" s="65">
        <v>1000</v>
      </c>
      <c r="F120" s="13">
        <f t="shared" si="6"/>
        <v>1000</v>
      </c>
      <c r="H120" s="26" t="s">
        <v>34</v>
      </c>
    </row>
    <row r="121" spans="1:10" x14ac:dyDescent="0.25">
      <c r="A121" s="53"/>
      <c r="B121" s="54" t="s">
        <v>133</v>
      </c>
      <c r="C121" s="86" t="s">
        <v>38</v>
      </c>
      <c r="D121" s="65">
        <v>1</v>
      </c>
      <c r="E121" s="65">
        <v>10000</v>
      </c>
      <c r="F121" s="13">
        <f t="shared" si="6"/>
        <v>10000</v>
      </c>
      <c r="H121" s="26" t="s">
        <v>34</v>
      </c>
    </row>
    <row r="122" spans="1:10" x14ac:dyDescent="0.25">
      <c r="A122" s="53"/>
      <c r="B122" s="54" t="s">
        <v>134</v>
      </c>
      <c r="C122" s="86" t="s">
        <v>38</v>
      </c>
      <c r="D122" s="65">
        <v>2</v>
      </c>
      <c r="E122" s="65">
        <v>1500</v>
      </c>
      <c r="F122" s="13">
        <f t="shared" si="6"/>
        <v>3000</v>
      </c>
      <c r="H122" s="26" t="s">
        <v>34</v>
      </c>
    </row>
    <row r="123" spans="1:10" x14ac:dyDescent="0.25">
      <c r="A123" s="53"/>
      <c r="B123" s="54" t="s">
        <v>135</v>
      </c>
      <c r="C123" s="86" t="s">
        <v>38</v>
      </c>
      <c r="D123" s="65">
        <v>1</v>
      </c>
      <c r="E123" s="65">
        <v>5000</v>
      </c>
      <c r="F123" s="13">
        <f t="shared" si="6"/>
        <v>5000</v>
      </c>
      <c r="H123" s="26" t="s">
        <v>34</v>
      </c>
    </row>
    <row r="124" spans="1:10" x14ac:dyDescent="0.25">
      <c r="A124" s="72" t="s">
        <v>53</v>
      </c>
      <c r="B124" s="73" t="s">
        <v>54</v>
      </c>
      <c r="C124" s="74"/>
      <c r="D124" s="73"/>
      <c r="E124" s="73"/>
      <c r="F124" s="3">
        <f>F127+F128+F125</f>
        <v>181000</v>
      </c>
    </row>
    <row r="125" spans="1:10" x14ac:dyDescent="0.25">
      <c r="A125" s="50" t="s">
        <v>55</v>
      </c>
      <c r="B125" s="34" t="s">
        <v>136</v>
      </c>
      <c r="C125" s="33"/>
      <c r="D125" s="34">
        <f>D126</f>
        <v>555</v>
      </c>
      <c r="E125" s="34"/>
      <c r="F125" s="9">
        <f>F126</f>
        <v>111000</v>
      </c>
    </row>
    <row r="126" spans="1:10" x14ac:dyDescent="0.25">
      <c r="A126" s="50"/>
      <c r="B126" s="54" t="s">
        <v>137</v>
      </c>
      <c r="C126" s="55" t="s">
        <v>18</v>
      </c>
      <c r="D126" s="56">
        <v>555</v>
      </c>
      <c r="E126" s="56">
        <v>200</v>
      </c>
      <c r="F126" s="5">
        <f>E126*D126</f>
        <v>111000</v>
      </c>
      <c r="H126" s="26" t="s">
        <v>21</v>
      </c>
    </row>
    <row r="127" spans="1:10" x14ac:dyDescent="0.25">
      <c r="A127" s="75" t="s">
        <v>59</v>
      </c>
      <c r="B127" s="34" t="s">
        <v>138</v>
      </c>
      <c r="C127" s="33" t="s">
        <v>38</v>
      </c>
      <c r="D127" s="34">
        <v>2</v>
      </c>
      <c r="E127" s="34">
        <v>15000</v>
      </c>
      <c r="F127" s="4">
        <f>E127*D127</f>
        <v>30000</v>
      </c>
      <c r="H127" s="26" t="s">
        <v>34</v>
      </c>
    </row>
    <row r="128" spans="1:10" x14ac:dyDescent="0.25">
      <c r="A128" s="75" t="s">
        <v>66</v>
      </c>
      <c r="B128" s="34" t="s">
        <v>139</v>
      </c>
      <c r="C128" s="86"/>
      <c r="D128" s="65"/>
      <c r="E128" s="65"/>
      <c r="F128" s="4">
        <f>F129</f>
        <v>40000</v>
      </c>
    </row>
    <row r="129" spans="1:8" x14ac:dyDescent="0.25">
      <c r="A129" s="97"/>
      <c r="B129" s="54" t="s">
        <v>120</v>
      </c>
      <c r="C129" s="55" t="s">
        <v>43</v>
      </c>
      <c r="D129" s="56">
        <v>1</v>
      </c>
      <c r="E129" s="56">
        <v>40000</v>
      </c>
      <c r="F129" s="2">
        <f>E129*D129</f>
        <v>40000</v>
      </c>
      <c r="H129" s="26" t="s">
        <v>21</v>
      </c>
    </row>
    <row r="130" spans="1:8" x14ac:dyDescent="0.25">
      <c r="A130" s="118" t="s">
        <v>140</v>
      </c>
      <c r="B130" s="119"/>
      <c r="C130" s="91"/>
      <c r="D130" s="90"/>
      <c r="E130" s="90"/>
      <c r="F130" s="12">
        <f>F131+F133</f>
        <v>82500</v>
      </c>
    </row>
    <row r="131" spans="1:8" x14ac:dyDescent="0.25">
      <c r="A131" s="93" t="s">
        <v>13</v>
      </c>
      <c r="B131" s="94" t="s">
        <v>14</v>
      </c>
      <c r="C131" s="95"/>
      <c r="D131" s="94"/>
      <c r="E131" s="94"/>
      <c r="F131" s="8">
        <f>SUM(F132:F132)</f>
        <v>5000</v>
      </c>
    </row>
    <row r="132" spans="1:8" x14ac:dyDescent="0.25">
      <c r="A132" s="50" t="s">
        <v>16</v>
      </c>
      <c r="B132" s="34" t="s">
        <v>141</v>
      </c>
      <c r="C132" s="33" t="s">
        <v>38</v>
      </c>
      <c r="D132" s="34">
        <v>1</v>
      </c>
      <c r="E132" s="34">
        <v>5000</v>
      </c>
      <c r="F132" s="4">
        <f>E132*D132</f>
        <v>5000</v>
      </c>
      <c r="H132" s="26" t="s">
        <v>21</v>
      </c>
    </row>
    <row r="133" spans="1:8" x14ac:dyDescent="0.25">
      <c r="A133" s="72" t="s">
        <v>53</v>
      </c>
      <c r="B133" s="73" t="s">
        <v>54</v>
      </c>
      <c r="C133" s="74"/>
      <c r="D133" s="73"/>
      <c r="E133" s="73"/>
      <c r="F133" s="3">
        <f>F134+F138</f>
        <v>77500</v>
      </c>
    </row>
    <row r="134" spans="1:8" x14ac:dyDescent="0.25">
      <c r="A134" s="50" t="s">
        <v>55</v>
      </c>
      <c r="B134" s="34" t="s">
        <v>142</v>
      </c>
      <c r="C134" s="33"/>
      <c r="D134" s="34"/>
      <c r="E134" s="34"/>
      <c r="F134" s="9">
        <f>SUM(F135:F137)</f>
        <v>75000</v>
      </c>
    </row>
    <row r="135" spans="1:8" x14ac:dyDescent="0.25">
      <c r="A135" s="50"/>
      <c r="B135" s="54" t="s">
        <v>120</v>
      </c>
      <c r="C135" s="54" t="s">
        <v>43</v>
      </c>
      <c r="D135" s="54">
        <v>1</v>
      </c>
      <c r="E135" s="54">
        <v>35000</v>
      </c>
      <c r="F135" s="14">
        <f>E135*D135</f>
        <v>35000</v>
      </c>
      <c r="H135" s="26" t="s">
        <v>21</v>
      </c>
    </row>
    <row r="136" spans="1:8" x14ac:dyDescent="0.25">
      <c r="A136" s="50"/>
      <c r="B136" s="54" t="s">
        <v>143</v>
      </c>
      <c r="C136" s="54" t="s">
        <v>43</v>
      </c>
      <c r="D136" s="54">
        <v>1</v>
      </c>
      <c r="E136" s="54">
        <v>30000</v>
      </c>
      <c r="F136" s="14">
        <f>E136*D136</f>
        <v>30000</v>
      </c>
      <c r="H136" s="26" t="s">
        <v>21</v>
      </c>
    </row>
    <row r="137" spans="1:8" x14ac:dyDescent="0.25">
      <c r="A137" s="77"/>
      <c r="B137" s="54" t="s">
        <v>144</v>
      </c>
      <c r="C137" s="54" t="s">
        <v>43</v>
      </c>
      <c r="D137" s="54">
        <v>1</v>
      </c>
      <c r="E137" s="54">
        <v>10000</v>
      </c>
      <c r="F137" s="14">
        <f>E137*D137</f>
        <v>10000</v>
      </c>
      <c r="H137" s="26" t="s">
        <v>21</v>
      </c>
    </row>
    <row r="138" spans="1:8" x14ac:dyDescent="0.25">
      <c r="A138" s="50" t="s">
        <v>59</v>
      </c>
      <c r="B138" s="68" t="s">
        <v>145</v>
      </c>
      <c r="C138" s="33" t="s">
        <v>43</v>
      </c>
      <c r="D138" s="67">
        <v>1</v>
      </c>
      <c r="E138" s="67">
        <v>2500</v>
      </c>
      <c r="F138" s="24">
        <f>E138*D138</f>
        <v>2500</v>
      </c>
      <c r="H138" s="26" t="s">
        <v>21</v>
      </c>
    </row>
    <row r="139" spans="1:8" x14ac:dyDescent="0.25">
      <c r="A139" s="118" t="s">
        <v>146</v>
      </c>
      <c r="B139" s="119"/>
      <c r="C139" s="91"/>
      <c r="D139" s="90"/>
      <c r="E139" s="90"/>
      <c r="F139" s="12">
        <f>F140+F142</f>
        <v>73200</v>
      </c>
    </row>
    <row r="140" spans="1:8" x14ac:dyDescent="0.25">
      <c r="A140" s="93" t="s">
        <v>13</v>
      </c>
      <c r="B140" s="94" t="s">
        <v>14</v>
      </c>
      <c r="C140" s="95"/>
      <c r="D140" s="94"/>
      <c r="E140" s="94"/>
      <c r="F140" s="8">
        <f>SUM(F141:F141)</f>
        <v>0</v>
      </c>
    </row>
    <row r="141" spans="1:8" x14ac:dyDescent="0.25">
      <c r="A141" s="109"/>
      <c r="B141" s="48" t="s">
        <v>89</v>
      </c>
      <c r="F141" s="11"/>
    </row>
    <row r="142" spans="1:8" x14ac:dyDescent="0.25">
      <c r="A142" s="72" t="s">
        <v>53</v>
      </c>
      <c r="B142" s="73" t="s">
        <v>54</v>
      </c>
      <c r="C142" s="74"/>
      <c r="D142" s="73"/>
      <c r="E142" s="73"/>
      <c r="F142" s="3">
        <f>F143+F147</f>
        <v>73200</v>
      </c>
    </row>
    <row r="143" spans="1:8" x14ac:dyDescent="0.25">
      <c r="A143" s="50" t="s">
        <v>55</v>
      </c>
      <c r="B143" s="34" t="s">
        <v>147</v>
      </c>
      <c r="F143" s="4">
        <f>SUM(F144:F146)</f>
        <v>63200</v>
      </c>
    </row>
    <row r="144" spans="1:8" x14ac:dyDescent="0.25">
      <c r="A144" s="50"/>
      <c r="B144" s="54" t="s">
        <v>144</v>
      </c>
      <c r="C144" s="54" t="s">
        <v>43</v>
      </c>
      <c r="D144" s="54">
        <v>1</v>
      </c>
      <c r="E144" s="54">
        <v>10000</v>
      </c>
      <c r="F144" s="14">
        <f>E144*D144</f>
        <v>10000</v>
      </c>
      <c r="H144" s="26" t="s">
        <v>21</v>
      </c>
    </row>
    <row r="145" spans="1:10" x14ac:dyDescent="0.25">
      <c r="A145" s="50"/>
      <c r="B145" s="54" t="s">
        <v>148</v>
      </c>
      <c r="C145" s="54" t="s">
        <v>18</v>
      </c>
      <c r="D145" s="54">
        <v>116</v>
      </c>
      <c r="E145" s="54">
        <v>200</v>
      </c>
      <c r="F145" s="14">
        <f>E145*D145</f>
        <v>23200</v>
      </c>
      <c r="H145" s="26" t="s">
        <v>21</v>
      </c>
    </row>
    <row r="146" spans="1:10" x14ac:dyDescent="0.25">
      <c r="A146" s="50"/>
      <c r="B146" s="54" t="s">
        <v>120</v>
      </c>
      <c r="C146" s="54" t="s">
        <v>43</v>
      </c>
      <c r="D146" s="54">
        <v>1</v>
      </c>
      <c r="E146" s="54">
        <v>30000</v>
      </c>
      <c r="F146" s="14">
        <f>E146*D146</f>
        <v>30000</v>
      </c>
      <c r="H146" s="26" t="s">
        <v>21</v>
      </c>
    </row>
    <row r="147" spans="1:10" x14ac:dyDescent="0.25">
      <c r="A147" s="50" t="s">
        <v>59</v>
      </c>
      <c r="B147" s="68" t="s">
        <v>149</v>
      </c>
      <c r="C147" s="67" t="s">
        <v>43</v>
      </c>
      <c r="D147" s="67">
        <v>1</v>
      </c>
      <c r="E147" s="67">
        <v>10000</v>
      </c>
      <c r="F147" s="24">
        <f>E147*D147</f>
        <v>10000</v>
      </c>
      <c r="H147" s="26" t="s">
        <v>21</v>
      </c>
    </row>
    <row r="148" spans="1:10" x14ac:dyDescent="0.25">
      <c r="A148" s="118" t="s">
        <v>150</v>
      </c>
      <c r="B148" s="119"/>
      <c r="C148" s="91"/>
      <c r="D148" s="90"/>
      <c r="E148" s="90"/>
      <c r="F148" s="12">
        <f>F149+F152</f>
        <v>45000</v>
      </c>
    </row>
    <row r="149" spans="1:10" x14ac:dyDescent="0.25">
      <c r="A149" s="93" t="s">
        <v>13</v>
      </c>
      <c r="B149" s="94" t="s">
        <v>14</v>
      </c>
      <c r="C149" s="95"/>
      <c r="D149" s="94"/>
      <c r="E149" s="94"/>
      <c r="F149" s="8">
        <f>SUM(F150:F151)</f>
        <v>35000</v>
      </c>
    </row>
    <row r="150" spans="1:10" x14ac:dyDescent="0.25">
      <c r="A150" s="50" t="s">
        <v>16</v>
      </c>
      <c r="B150" s="34" t="s">
        <v>151</v>
      </c>
      <c r="C150" s="33" t="s">
        <v>43</v>
      </c>
      <c r="D150" s="34">
        <v>1</v>
      </c>
      <c r="E150" s="34">
        <v>25000</v>
      </c>
      <c r="F150" s="4">
        <f>E150*D150</f>
        <v>25000</v>
      </c>
      <c r="H150" s="26" t="s">
        <v>21</v>
      </c>
    </row>
    <row r="151" spans="1:10" x14ac:dyDescent="0.25">
      <c r="A151" s="50" t="s">
        <v>30</v>
      </c>
      <c r="B151" s="34" t="s">
        <v>152</v>
      </c>
      <c r="C151" s="33" t="s">
        <v>43</v>
      </c>
      <c r="D151" s="34">
        <v>1</v>
      </c>
      <c r="E151" s="34">
        <v>10000</v>
      </c>
      <c r="F151" s="4">
        <f>E151*D151</f>
        <v>10000</v>
      </c>
      <c r="H151" s="26" t="s">
        <v>21</v>
      </c>
    </row>
    <row r="152" spans="1:10" x14ac:dyDescent="0.25">
      <c r="A152" s="72" t="s">
        <v>53</v>
      </c>
      <c r="B152" s="73" t="s">
        <v>54</v>
      </c>
      <c r="C152" s="74"/>
      <c r="D152" s="73"/>
      <c r="E152" s="73"/>
      <c r="F152" s="3">
        <f>SUM(F153:F153)</f>
        <v>10000</v>
      </c>
    </row>
    <row r="153" spans="1:10" x14ac:dyDescent="0.25">
      <c r="A153" s="50" t="s">
        <v>55</v>
      </c>
      <c r="B153" s="34" t="s">
        <v>153</v>
      </c>
      <c r="C153" s="33" t="s">
        <v>43</v>
      </c>
      <c r="D153" s="34">
        <v>1</v>
      </c>
      <c r="E153" s="34">
        <v>10000</v>
      </c>
      <c r="F153" s="4">
        <f>E153*D153</f>
        <v>10000</v>
      </c>
      <c r="H153" s="26" t="s">
        <v>21</v>
      </c>
    </row>
    <row r="154" spans="1:10" x14ac:dyDescent="0.25">
      <c r="A154" s="118" t="s">
        <v>154</v>
      </c>
      <c r="B154" s="119"/>
      <c r="C154" s="91"/>
      <c r="D154" s="90"/>
      <c r="E154" s="90"/>
      <c r="F154" s="92">
        <f>F155+F157</f>
        <v>0</v>
      </c>
    </row>
    <row r="155" spans="1:10" x14ac:dyDescent="0.25">
      <c r="A155" s="93" t="s">
        <v>13</v>
      </c>
      <c r="B155" s="94" t="s">
        <v>14</v>
      </c>
      <c r="C155" s="95"/>
      <c r="D155" s="94"/>
      <c r="E155" s="94"/>
      <c r="F155" s="8">
        <f>F156</f>
        <v>0</v>
      </c>
    </row>
    <row r="156" spans="1:10" x14ac:dyDescent="0.25">
      <c r="A156" s="50"/>
      <c r="B156" s="48" t="s">
        <v>89</v>
      </c>
      <c r="C156" s="33"/>
      <c r="D156" s="34"/>
      <c r="E156" s="34"/>
      <c r="F156" s="4"/>
    </row>
    <row r="157" spans="1:10" x14ac:dyDescent="0.25">
      <c r="A157" s="72" t="s">
        <v>53</v>
      </c>
      <c r="B157" s="73" t="s">
        <v>54</v>
      </c>
      <c r="C157" s="74"/>
      <c r="D157" s="73"/>
      <c r="E157" s="73"/>
      <c r="F157" s="3">
        <v>0</v>
      </c>
      <c r="J157" s="110"/>
    </row>
    <row r="158" spans="1:10" x14ac:dyDescent="0.25">
      <c r="A158" s="111"/>
      <c r="B158" s="48" t="s">
        <v>89</v>
      </c>
      <c r="C158" s="112"/>
      <c r="D158" s="113"/>
      <c r="E158" s="114"/>
      <c r="F158" s="16"/>
      <c r="G158" s="114"/>
      <c r="H158" s="81"/>
      <c r="I158" s="114"/>
      <c r="J158" s="110"/>
    </row>
    <row r="159" spans="1:10" x14ac:dyDescent="0.25">
      <c r="A159" s="120" t="s">
        <v>155</v>
      </c>
      <c r="B159" s="121"/>
      <c r="C159" s="115"/>
      <c r="D159" s="116"/>
      <c r="E159" s="116"/>
      <c r="F159" s="17">
        <f>F160</f>
        <v>0</v>
      </c>
      <c r="G159" s="114"/>
      <c r="H159" s="81"/>
      <c r="I159" s="114"/>
    </row>
    <row r="160" spans="1:10" x14ac:dyDescent="0.25">
      <c r="A160" s="93" t="s">
        <v>13</v>
      </c>
      <c r="B160" s="94" t="s">
        <v>14</v>
      </c>
      <c r="C160" s="95"/>
      <c r="D160" s="94"/>
      <c r="E160" s="94"/>
      <c r="F160" s="8">
        <f>SUM(F161:F161)</f>
        <v>0</v>
      </c>
    </row>
    <row r="161" spans="1:8" x14ac:dyDescent="0.25">
      <c r="A161" s="117"/>
      <c r="B161" s="48" t="s">
        <v>89</v>
      </c>
      <c r="F161" s="11"/>
    </row>
    <row r="162" spans="1:8" x14ac:dyDescent="0.25">
      <c r="A162" s="118" t="s">
        <v>156</v>
      </c>
      <c r="B162" s="119"/>
      <c r="C162" s="91"/>
      <c r="D162" s="90"/>
      <c r="E162" s="90"/>
      <c r="F162" s="12">
        <f>F163+F180</f>
        <v>567150</v>
      </c>
    </row>
    <row r="163" spans="1:8" x14ac:dyDescent="0.25">
      <c r="A163" s="93" t="s">
        <v>13</v>
      </c>
      <c r="B163" s="94" t="s">
        <v>14</v>
      </c>
      <c r="C163" s="95"/>
      <c r="D163" s="94"/>
      <c r="E163" s="94"/>
      <c r="F163" s="8">
        <f>F164+F169+F173+F179</f>
        <v>247600</v>
      </c>
    </row>
    <row r="164" spans="1:8" x14ac:dyDescent="0.25">
      <c r="A164" s="50" t="s">
        <v>16</v>
      </c>
      <c r="B164" s="34" t="s">
        <v>17</v>
      </c>
      <c r="C164" s="33"/>
      <c r="D164" s="34">
        <f>SUM(D165:D168)</f>
        <v>665</v>
      </c>
      <c r="E164" s="34"/>
      <c r="F164" s="4">
        <f>SUM(F165:F168)</f>
        <v>99750</v>
      </c>
    </row>
    <row r="165" spans="1:8" x14ac:dyDescent="0.25">
      <c r="A165" s="53"/>
      <c r="B165" s="54" t="s">
        <v>157</v>
      </c>
      <c r="C165" s="55" t="s">
        <v>18</v>
      </c>
      <c r="D165" s="56">
        <v>18</v>
      </c>
      <c r="E165" s="56">
        <v>150</v>
      </c>
      <c r="F165" s="2">
        <f>E165*D165</f>
        <v>2700</v>
      </c>
      <c r="H165" s="26" t="s">
        <v>34</v>
      </c>
    </row>
    <row r="166" spans="1:8" x14ac:dyDescent="0.25">
      <c r="A166" s="53"/>
      <c r="B166" s="54" t="s">
        <v>158</v>
      </c>
      <c r="C166" s="55" t="s">
        <v>18</v>
      </c>
      <c r="D166" s="56">
        <v>85</v>
      </c>
      <c r="E166" s="56">
        <v>150</v>
      </c>
      <c r="F166" s="2">
        <f>E166*D166</f>
        <v>12750</v>
      </c>
      <c r="H166" s="26" t="s">
        <v>34</v>
      </c>
    </row>
    <row r="167" spans="1:8" x14ac:dyDescent="0.25">
      <c r="A167" s="53"/>
      <c r="B167" s="54" t="s">
        <v>159</v>
      </c>
      <c r="C167" s="55" t="s">
        <v>18</v>
      </c>
      <c r="D167" s="56">
        <v>199</v>
      </c>
      <c r="E167" s="56">
        <v>150</v>
      </c>
      <c r="F167" s="2">
        <f>E167*D167</f>
        <v>29850</v>
      </c>
      <c r="H167" s="26" t="s">
        <v>34</v>
      </c>
    </row>
    <row r="168" spans="1:8" x14ac:dyDescent="0.25">
      <c r="A168" s="53"/>
      <c r="B168" s="54" t="s">
        <v>160</v>
      </c>
      <c r="C168" s="55" t="s">
        <v>18</v>
      </c>
      <c r="D168" s="56">
        <v>363</v>
      </c>
      <c r="E168" s="56">
        <v>150</v>
      </c>
      <c r="F168" s="2">
        <f>E168*D168</f>
        <v>54450</v>
      </c>
      <c r="H168" s="26" t="s">
        <v>34</v>
      </c>
    </row>
    <row r="169" spans="1:8" x14ac:dyDescent="0.25">
      <c r="A169" s="50" t="s">
        <v>30</v>
      </c>
      <c r="B169" s="34" t="s">
        <v>31</v>
      </c>
      <c r="D169" s="34">
        <f>SUM(D170:D172)</f>
        <v>419</v>
      </c>
      <c r="F169" s="4">
        <f>SUM(F170:F172)</f>
        <v>62850</v>
      </c>
    </row>
    <row r="170" spans="1:8" x14ac:dyDescent="0.25">
      <c r="A170" s="53"/>
      <c r="B170" s="54" t="s">
        <v>161</v>
      </c>
      <c r="C170" s="55" t="s">
        <v>18</v>
      </c>
      <c r="D170" s="56">
        <v>74</v>
      </c>
      <c r="E170" s="56">
        <v>150</v>
      </c>
      <c r="F170" s="2">
        <f>E170*D170</f>
        <v>11100</v>
      </c>
      <c r="H170" s="26" t="s">
        <v>34</v>
      </c>
    </row>
    <row r="171" spans="1:8" x14ac:dyDescent="0.25">
      <c r="A171" s="53"/>
      <c r="B171" s="54" t="s">
        <v>162</v>
      </c>
      <c r="C171" s="55" t="s">
        <v>18</v>
      </c>
      <c r="D171" s="56">
        <v>195</v>
      </c>
      <c r="E171" s="56">
        <v>150</v>
      </c>
      <c r="F171" s="2">
        <f>E171*D171</f>
        <v>29250</v>
      </c>
      <c r="H171" s="26" t="s">
        <v>34</v>
      </c>
    </row>
    <row r="172" spans="1:8" x14ac:dyDescent="0.25">
      <c r="A172" s="53"/>
      <c r="B172" s="54" t="s">
        <v>163</v>
      </c>
      <c r="C172" s="55" t="s">
        <v>18</v>
      </c>
      <c r="D172" s="56">
        <v>150</v>
      </c>
      <c r="E172" s="56">
        <v>150</v>
      </c>
      <c r="F172" s="2">
        <f>E172*D172</f>
        <v>22500</v>
      </c>
      <c r="H172" s="26" t="s">
        <v>34</v>
      </c>
    </row>
    <row r="173" spans="1:8" x14ac:dyDescent="0.25">
      <c r="A173" s="50" t="s">
        <v>36</v>
      </c>
      <c r="B173" s="34" t="s">
        <v>164</v>
      </c>
      <c r="C173" s="33"/>
      <c r="D173" s="34"/>
      <c r="E173" s="34"/>
      <c r="F173" s="4">
        <f>SUM(F174:F178)</f>
        <v>80000</v>
      </c>
    </row>
    <row r="174" spans="1:8" x14ac:dyDescent="0.25">
      <c r="A174" s="50"/>
      <c r="B174" s="54" t="s">
        <v>165</v>
      </c>
      <c r="C174" s="55" t="s">
        <v>38</v>
      </c>
      <c r="D174" s="56">
        <v>1</v>
      </c>
      <c r="E174" s="56">
        <v>15000</v>
      </c>
      <c r="F174" s="2">
        <f>D174*E174</f>
        <v>15000</v>
      </c>
      <c r="H174" s="26" t="s">
        <v>34</v>
      </c>
    </row>
    <row r="175" spans="1:8" x14ac:dyDescent="0.25">
      <c r="A175" s="50"/>
      <c r="B175" s="54" t="s">
        <v>166</v>
      </c>
      <c r="C175" s="55" t="s">
        <v>38</v>
      </c>
      <c r="D175" s="56">
        <v>1</v>
      </c>
      <c r="E175" s="56">
        <v>20000</v>
      </c>
      <c r="F175" s="2">
        <f>D175*E175</f>
        <v>20000</v>
      </c>
      <c r="H175" s="26" t="s">
        <v>34</v>
      </c>
    </row>
    <row r="176" spans="1:8" x14ac:dyDescent="0.25">
      <c r="A176" s="50"/>
      <c r="B176" s="54" t="s">
        <v>167</v>
      </c>
      <c r="C176" s="55" t="s">
        <v>38</v>
      </c>
      <c r="D176" s="56">
        <v>1</v>
      </c>
      <c r="E176" s="56">
        <v>20000</v>
      </c>
      <c r="F176" s="2">
        <f>D176*E176</f>
        <v>20000</v>
      </c>
      <c r="H176" s="26" t="s">
        <v>34</v>
      </c>
    </row>
    <row r="177" spans="1:8" x14ac:dyDescent="0.25">
      <c r="A177" s="50"/>
      <c r="B177" s="54" t="s">
        <v>168</v>
      </c>
      <c r="C177" s="55" t="s">
        <v>38</v>
      </c>
      <c r="D177" s="56">
        <v>1</v>
      </c>
      <c r="E177" s="56">
        <v>15000</v>
      </c>
      <c r="F177" s="2">
        <f>D177*E177</f>
        <v>15000</v>
      </c>
      <c r="H177" s="26" t="s">
        <v>34</v>
      </c>
    </row>
    <row r="178" spans="1:8" x14ac:dyDescent="0.25">
      <c r="A178" s="50"/>
      <c r="B178" s="54" t="s">
        <v>169</v>
      </c>
      <c r="C178" s="55" t="s">
        <v>38</v>
      </c>
      <c r="D178" s="56">
        <v>1</v>
      </c>
      <c r="E178" s="56">
        <v>10000</v>
      </c>
      <c r="F178" s="2">
        <f>D178*E178</f>
        <v>10000</v>
      </c>
      <c r="H178" s="26" t="s">
        <v>34</v>
      </c>
    </row>
    <row r="179" spans="1:8" x14ac:dyDescent="0.25">
      <c r="A179" s="50" t="s">
        <v>39</v>
      </c>
      <c r="B179" s="34" t="s">
        <v>170</v>
      </c>
      <c r="C179" s="33" t="s">
        <v>38</v>
      </c>
      <c r="D179" s="34">
        <v>1</v>
      </c>
      <c r="E179" s="34">
        <v>5000</v>
      </c>
      <c r="F179" s="4">
        <f>E179*D179</f>
        <v>5000</v>
      </c>
      <c r="H179" s="26" t="s">
        <v>34</v>
      </c>
    </row>
    <row r="180" spans="1:8" x14ac:dyDescent="0.25">
      <c r="A180" s="72" t="s">
        <v>53</v>
      </c>
      <c r="B180" s="73" t="s">
        <v>54</v>
      </c>
      <c r="C180" s="74"/>
      <c r="D180" s="73"/>
      <c r="E180" s="73"/>
      <c r="F180" s="3">
        <f>F181+F185+F191+F194+F195+F200</f>
        <v>319550</v>
      </c>
    </row>
    <row r="181" spans="1:8" x14ac:dyDescent="0.25">
      <c r="A181" s="50" t="s">
        <v>55</v>
      </c>
      <c r="B181" s="34" t="s">
        <v>136</v>
      </c>
      <c r="C181" s="33"/>
      <c r="D181" s="34">
        <f>SUM(D182:D184)</f>
        <v>520</v>
      </c>
      <c r="E181" s="34"/>
      <c r="F181" s="4">
        <f>SUM(F182:F184)</f>
        <v>104000</v>
      </c>
    </row>
    <row r="182" spans="1:8" x14ac:dyDescent="0.25">
      <c r="A182" s="53"/>
      <c r="B182" s="54" t="s">
        <v>157</v>
      </c>
      <c r="C182" s="55" t="s">
        <v>18</v>
      </c>
      <c r="D182" s="56">
        <v>22</v>
      </c>
      <c r="E182" s="56">
        <v>200</v>
      </c>
      <c r="F182" s="2">
        <f>D182*E182</f>
        <v>4400</v>
      </c>
      <c r="H182" s="26" t="s">
        <v>34</v>
      </c>
    </row>
    <row r="183" spans="1:8" x14ac:dyDescent="0.25">
      <c r="A183" s="53"/>
      <c r="B183" s="54" t="s">
        <v>159</v>
      </c>
      <c r="C183" s="55" t="s">
        <v>18</v>
      </c>
      <c r="D183" s="56">
        <v>188</v>
      </c>
      <c r="E183" s="56">
        <v>200</v>
      </c>
      <c r="F183" s="2">
        <f>D183*E183</f>
        <v>37600</v>
      </c>
      <c r="H183" s="26" t="s">
        <v>34</v>
      </c>
    </row>
    <row r="184" spans="1:8" x14ac:dyDescent="0.25">
      <c r="A184" s="53"/>
      <c r="B184" s="54" t="s">
        <v>171</v>
      </c>
      <c r="C184" s="55" t="s">
        <v>18</v>
      </c>
      <c r="D184" s="56">
        <v>310</v>
      </c>
      <c r="E184" s="56">
        <v>200</v>
      </c>
      <c r="F184" s="2">
        <f>D184*E184</f>
        <v>62000</v>
      </c>
      <c r="H184" s="26" t="s">
        <v>34</v>
      </c>
    </row>
    <row r="185" spans="1:8" x14ac:dyDescent="0.25">
      <c r="A185" s="50" t="s">
        <v>59</v>
      </c>
      <c r="B185" s="34" t="s">
        <v>60</v>
      </c>
      <c r="D185" s="34">
        <f>SUM(D186:D190)</f>
        <v>583</v>
      </c>
      <c r="F185" s="4">
        <f>SUM(F186:F190)</f>
        <v>116600</v>
      </c>
    </row>
    <row r="186" spans="1:8" x14ac:dyDescent="0.25">
      <c r="A186" s="53"/>
      <c r="B186" s="54" t="s">
        <v>172</v>
      </c>
      <c r="C186" s="55" t="s">
        <v>18</v>
      </c>
      <c r="D186" s="56">
        <v>72</v>
      </c>
      <c r="E186" s="56">
        <v>200</v>
      </c>
      <c r="F186" s="2">
        <f>E186*D186</f>
        <v>14400</v>
      </c>
      <c r="H186" s="26" t="s">
        <v>34</v>
      </c>
    </row>
    <row r="187" spans="1:8" x14ac:dyDescent="0.25">
      <c r="A187" s="53"/>
      <c r="B187" s="54" t="s">
        <v>173</v>
      </c>
      <c r="C187" s="55" t="s">
        <v>18</v>
      </c>
      <c r="D187" s="56">
        <v>245</v>
      </c>
      <c r="E187" s="56">
        <v>200</v>
      </c>
      <c r="F187" s="2">
        <f>E187*D187</f>
        <v>49000</v>
      </c>
      <c r="H187" s="26" t="s">
        <v>34</v>
      </c>
    </row>
    <row r="188" spans="1:8" x14ac:dyDescent="0.25">
      <c r="A188" s="53"/>
      <c r="B188" s="54" t="s">
        <v>174</v>
      </c>
      <c r="C188" s="55" t="s">
        <v>18</v>
      </c>
      <c r="D188" s="56">
        <v>55</v>
      </c>
      <c r="E188" s="56">
        <v>200</v>
      </c>
      <c r="F188" s="2">
        <f>E188*D188</f>
        <v>11000</v>
      </c>
      <c r="H188" s="26" t="s">
        <v>34</v>
      </c>
    </row>
    <row r="189" spans="1:8" x14ac:dyDescent="0.25">
      <c r="A189" s="53"/>
      <c r="B189" s="54" t="s">
        <v>163</v>
      </c>
      <c r="C189" s="55" t="s">
        <v>18</v>
      </c>
      <c r="D189" s="56">
        <v>133</v>
      </c>
      <c r="E189" s="56">
        <v>200</v>
      </c>
      <c r="F189" s="2">
        <f>E189*D189</f>
        <v>26600</v>
      </c>
      <c r="H189" s="26" t="s">
        <v>34</v>
      </c>
    </row>
    <row r="190" spans="1:8" x14ac:dyDescent="0.25">
      <c r="A190" s="53"/>
      <c r="B190" s="54" t="s">
        <v>158</v>
      </c>
      <c r="C190" s="55" t="s">
        <v>18</v>
      </c>
      <c r="D190" s="56">
        <v>78</v>
      </c>
      <c r="E190" s="56">
        <v>200</v>
      </c>
      <c r="F190" s="2">
        <f>E190*D190</f>
        <v>15600</v>
      </c>
      <c r="H190" s="26" t="s">
        <v>34</v>
      </c>
    </row>
    <row r="191" spans="1:8" x14ac:dyDescent="0.25">
      <c r="A191" s="50" t="s">
        <v>66</v>
      </c>
      <c r="B191" s="34" t="s">
        <v>175</v>
      </c>
      <c r="D191" s="34">
        <f>SUM(D192:D193)</f>
        <v>193</v>
      </c>
      <c r="F191" s="4">
        <f>SUM(F192:F193)</f>
        <v>28950</v>
      </c>
    </row>
    <row r="192" spans="1:8" x14ac:dyDescent="0.25">
      <c r="A192" s="53"/>
      <c r="B192" s="54" t="s">
        <v>176</v>
      </c>
      <c r="C192" s="55" t="s">
        <v>18</v>
      </c>
      <c r="D192" s="56">
        <v>104</v>
      </c>
      <c r="E192" s="56">
        <v>150</v>
      </c>
      <c r="F192" s="2">
        <f>D192*E192</f>
        <v>15600</v>
      </c>
      <c r="H192" s="26" t="s">
        <v>34</v>
      </c>
    </row>
    <row r="193" spans="1:22" x14ac:dyDescent="0.25">
      <c r="A193" s="53"/>
      <c r="B193" s="54" t="s">
        <v>177</v>
      </c>
      <c r="C193" s="55" t="s">
        <v>18</v>
      </c>
      <c r="D193" s="56">
        <v>89</v>
      </c>
      <c r="E193" s="56">
        <v>150</v>
      </c>
      <c r="F193" s="2">
        <f>D193*E193</f>
        <v>13350</v>
      </c>
      <c r="H193" s="26" t="s">
        <v>34</v>
      </c>
    </row>
    <row r="194" spans="1:22" x14ac:dyDescent="0.25">
      <c r="A194" s="50" t="s">
        <v>70</v>
      </c>
      <c r="B194" s="34" t="s">
        <v>178</v>
      </c>
      <c r="C194" s="33" t="s">
        <v>38</v>
      </c>
      <c r="D194" s="34">
        <v>1</v>
      </c>
      <c r="E194" s="34">
        <v>25000</v>
      </c>
      <c r="F194" s="4">
        <f>E194*D194</f>
        <v>25000</v>
      </c>
      <c r="H194" s="26" t="s">
        <v>34</v>
      </c>
    </row>
    <row r="195" spans="1:22" x14ac:dyDescent="0.25">
      <c r="A195" s="67" t="s">
        <v>179</v>
      </c>
      <c r="B195" s="34" t="s">
        <v>180</v>
      </c>
      <c r="C195" s="33"/>
      <c r="D195" s="34"/>
      <c r="E195" s="34"/>
      <c r="F195" s="4">
        <f>SUM(F196:F199)</f>
        <v>40000</v>
      </c>
    </row>
    <row r="196" spans="1:22" x14ac:dyDescent="0.25">
      <c r="A196" s="67"/>
      <c r="B196" s="54" t="s">
        <v>181</v>
      </c>
      <c r="C196" s="55" t="s">
        <v>43</v>
      </c>
      <c r="D196" s="56">
        <v>1</v>
      </c>
      <c r="E196" s="56">
        <v>10000</v>
      </c>
      <c r="F196" s="2">
        <f>E196*D196</f>
        <v>10000</v>
      </c>
      <c r="H196" s="26" t="s">
        <v>34</v>
      </c>
    </row>
    <row r="197" spans="1:22" x14ac:dyDescent="0.25">
      <c r="A197" s="66"/>
      <c r="B197" s="54" t="s">
        <v>182</v>
      </c>
      <c r="C197" s="55" t="s">
        <v>43</v>
      </c>
      <c r="D197" s="56">
        <v>1</v>
      </c>
      <c r="E197" s="56">
        <v>5000</v>
      </c>
      <c r="F197" s="2">
        <f>E197*D197</f>
        <v>5000</v>
      </c>
      <c r="H197" s="26" t="s">
        <v>34</v>
      </c>
    </row>
    <row r="198" spans="1:22" x14ac:dyDescent="0.25">
      <c r="B198" s="54" t="s">
        <v>183</v>
      </c>
      <c r="C198" s="55" t="s">
        <v>38</v>
      </c>
      <c r="D198" s="56">
        <v>1</v>
      </c>
      <c r="E198" s="56">
        <v>15000</v>
      </c>
      <c r="F198" s="2">
        <f>E198*D198</f>
        <v>15000</v>
      </c>
      <c r="H198" s="26" t="s">
        <v>34</v>
      </c>
      <c r="V198" s="25"/>
    </row>
    <row r="199" spans="1:22" x14ac:dyDescent="0.25">
      <c r="A199" s="77"/>
      <c r="B199" s="54" t="s">
        <v>169</v>
      </c>
      <c r="C199" s="55" t="s">
        <v>38</v>
      </c>
      <c r="D199" s="56">
        <v>1</v>
      </c>
      <c r="E199" s="56">
        <v>10000</v>
      </c>
      <c r="F199" s="2">
        <f>E199*D199</f>
        <v>10000</v>
      </c>
      <c r="H199" s="26" t="s">
        <v>34</v>
      </c>
      <c r="V199" s="25"/>
    </row>
    <row r="200" spans="1:22" x14ac:dyDescent="0.25">
      <c r="A200" s="98" t="s">
        <v>75</v>
      </c>
      <c r="B200" s="101" t="s">
        <v>184</v>
      </c>
      <c r="C200" s="101" t="s">
        <v>43</v>
      </c>
      <c r="D200" s="101">
        <v>1</v>
      </c>
      <c r="E200" s="101">
        <v>5000</v>
      </c>
      <c r="F200" s="15">
        <f>E200*D200</f>
        <v>5000</v>
      </c>
      <c r="H200" s="26" t="s">
        <v>34</v>
      </c>
      <c r="V200" s="25"/>
    </row>
    <row r="201" spans="1:22" x14ac:dyDescent="0.25">
      <c r="F201" s="18"/>
      <c r="V201" s="25"/>
    </row>
    <row r="202" spans="1:22" x14ac:dyDescent="0.25">
      <c r="V202" s="25"/>
    </row>
  </sheetData>
  <mergeCells count="16">
    <mergeCell ref="A130:B130"/>
    <mergeCell ref="A2:F2"/>
    <mergeCell ref="A4:B4"/>
    <mergeCell ref="K21:L21"/>
    <mergeCell ref="A50:B50"/>
    <mergeCell ref="A55:B55"/>
    <mergeCell ref="A68:B68"/>
    <mergeCell ref="A73:B73"/>
    <mergeCell ref="A93:B93"/>
    <mergeCell ref="A103:B103"/>
    <mergeCell ref="A111:B111"/>
    <mergeCell ref="A139:B139"/>
    <mergeCell ref="A148:B148"/>
    <mergeCell ref="A154:B154"/>
    <mergeCell ref="A159:B159"/>
    <mergeCell ref="A162:B16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Inv_Põltsamaa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Jelena Šihhaleva</dc:creator>
  <cp:keywords/>
  <dc:description/>
  <cp:lastModifiedBy>Ain Valu</cp:lastModifiedBy>
  <cp:revision/>
  <dcterms:created xsi:type="dcterms:W3CDTF">2023-11-21T04:45:59Z</dcterms:created>
  <dcterms:modified xsi:type="dcterms:W3CDTF">2024-07-24T09:35:46Z</dcterms:modified>
  <cp:category/>
  <cp:contentStatus/>
</cp:coreProperties>
</file>