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dri.Adrat\Documents\Lasteaiad\"/>
    </mc:Choice>
  </mc:AlternateContent>
  <xr:revisionPtr revIDLastSave="0" documentId="12_ncr:500000_{319061E8-C853-41BD-8CD1-376DBA2D221C}" xr6:coauthVersionLast="31" xr6:coauthVersionMax="31" xr10:uidLastSave="{00000000-0000-0000-0000-000000000000}"/>
  <bookViews>
    <workbookView xWindow="0" yWindow="0" windowWidth="23040" windowHeight="9072" xr2:uid="{E54A1671-3638-4989-932B-55D281480E25}"/>
  </bookViews>
  <sheets>
    <sheet name="Kokku" sheetId="1" r:id="rId1"/>
    <sheet name="Personalikulud" sheetId="2" r:id="rId2"/>
    <sheet name="Majanduskulud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3" l="1"/>
  <c r="E12" i="3"/>
  <c r="C12" i="3"/>
  <c r="D12" i="3"/>
  <c r="F2" i="3"/>
  <c r="G2" i="3"/>
  <c r="F3" i="3"/>
  <c r="G3" i="3"/>
  <c r="H3" i="3"/>
  <c r="H2" i="3"/>
  <c r="E3" i="3"/>
  <c r="E2" i="3"/>
  <c r="B3" i="3"/>
  <c r="C3" i="3"/>
  <c r="D3" i="3"/>
  <c r="C2" i="3"/>
  <c r="D2" i="3"/>
  <c r="B2" i="3"/>
  <c r="A3" i="3"/>
  <c r="A4" i="3"/>
  <c r="I12" i="2"/>
  <c r="D12" i="2"/>
  <c r="E12" i="2"/>
  <c r="F12" i="2"/>
  <c r="G2" i="2" s="1"/>
  <c r="C12" i="2"/>
  <c r="H2" i="2"/>
  <c r="G3" i="2"/>
  <c r="H3" i="2"/>
  <c r="F2" i="2"/>
  <c r="F3" i="2"/>
  <c r="J2" i="2"/>
  <c r="J3" i="2"/>
  <c r="I3" i="2"/>
  <c r="I2" i="2"/>
  <c r="D3" i="2"/>
  <c r="D2" i="2"/>
  <c r="B3" i="2"/>
  <c r="C3" i="2"/>
  <c r="C2" i="2"/>
  <c r="B2" i="2"/>
  <c r="A3" i="2"/>
  <c r="A4" i="2" s="1"/>
  <c r="M14" i="1"/>
  <c r="K14" i="1"/>
  <c r="J14" i="1"/>
  <c r="I14" i="1"/>
  <c r="E14" i="1"/>
  <c r="L19" i="1"/>
  <c r="L20" i="1"/>
  <c r="F19" i="1"/>
  <c r="G19" i="1"/>
  <c r="H19" i="1"/>
  <c r="F20" i="1"/>
  <c r="G20" i="1"/>
  <c r="H20" i="1"/>
  <c r="D19" i="1"/>
  <c r="D20" i="1"/>
  <c r="C19" i="1"/>
  <c r="C20" i="1"/>
  <c r="M3" i="1"/>
  <c r="M4" i="1"/>
  <c r="L13" i="1"/>
  <c r="J3" i="1"/>
  <c r="K3" i="1" s="1"/>
  <c r="J4" i="1"/>
  <c r="K4" i="1"/>
  <c r="I3" i="1"/>
  <c r="I4" i="1"/>
  <c r="E3" i="1"/>
  <c r="E4" i="1"/>
  <c r="H13" i="1"/>
  <c r="G13" i="1"/>
  <c r="F13" i="1"/>
  <c r="D13" i="1"/>
  <c r="C13" i="1"/>
  <c r="A20" i="1" l="1"/>
  <c r="A21" i="1"/>
  <c r="A4" i="1"/>
  <c r="A5" i="1" s="1"/>
  <c r="G5" i="2" l="1"/>
  <c r="G6" i="2"/>
  <c r="G7" i="2"/>
  <c r="G8" i="2"/>
  <c r="G9" i="2"/>
  <c r="G4" i="2"/>
  <c r="E9" i="2"/>
  <c r="F5" i="2"/>
  <c r="F6" i="2"/>
  <c r="F7" i="2"/>
  <c r="F8" i="2"/>
  <c r="F9" i="2"/>
  <c r="F4" i="2"/>
  <c r="H4" i="2"/>
  <c r="G9" i="3"/>
  <c r="G5" i="3"/>
  <c r="G6" i="3"/>
  <c r="G7" i="3"/>
  <c r="G8" i="3"/>
  <c r="G4" i="3"/>
  <c r="F8" i="3"/>
  <c r="F7" i="3"/>
  <c r="F6" i="3"/>
  <c r="F5" i="3"/>
  <c r="A5" i="3"/>
  <c r="A6" i="3" s="1"/>
  <c r="A7" i="3" s="1"/>
  <c r="A8" i="3" s="1"/>
  <c r="A9" i="3" s="1"/>
  <c r="A10" i="3" s="1"/>
  <c r="A11" i="3" s="1"/>
  <c r="F4" i="3"/>
  <c r="J11" i="2"/>
  <c r="J10" i="2"/>
  <c r="J9" i="2"/>
  <c r="J8" i="2"/>
  <c r="H8" i="2"/>
  <c r="J7" i="2"/>
  <c r="H7" i="2"/>
  <c r="J6" i="2"/>
  <c r="H6" i="2"/>
  <c r="J5" i="2"/>
  <c r="H5" i="2"/>
  <c r="A5" i="2"/>
  <c r="A6" i="2" s="1"/>
  <c r="A7" i="2" s="1"/>
  <c r="A8" i="2" s="1"/>
  <c r="A9" i="2" s="1"/>
  <c r="A10" i="2" s="1"/>
  <c r="A11" i="2" s="1"/>
  <c r="J4" i="2"/>
  <c r="L28" i="1"/>
  <c r="L27" i="1"/>
  <c r="L26" i="1"/>
  <c r="L25" i="1"/>
  <c r="L24" i="1"/>
  <c r="L23" i="1"/>
  <c r="L22" i="1"/>
  <c r="L21" i="1"/>
  <c r="H27" i="1"/>
  <c r="H28" i="1"/>
  <c r="H21" i="1"/>
  <c r="H22" i="1"/>
  <c r="H23" i="1"/>
  <c r="H24" i="1"/>
  <c r="H25" i="1"/>
  <c r="H26" i="1"/>
  <c r="G21" i="1"/>
  <c r="G22" i="1"/>
  <c r="G23" i="1"/>
  <c r="G24" i="1"/>
  <c r="G25" i="1"/>
  <c r="G26" i="1"/>
  <c r="F21" i="1"/>
  <c r="F22" i="1"/>
  <c r="F23" i="1"/>
  <c r="F24" i="1"/>
  <c r="F25" i="1"/>
  <c r="F26" i="1"/>
  <c r="D22" i="1"/>
  <c r="D23" i="1"/>
  <c r="D24" i="1"/>
  <c r="D25" i="1"/>
  <c r="D26" i="1"/>
  <c r="D27" i="1"/>
  <c r="D28" i="1"/>
  <c r="D21" i="1"/>
  <c r="C27" i="1"/>
  <c r="C28" i="1"/>
  <c r="A22" i="1"/>
  <c r="A23" i="1" s="1"/>
  <c r="A24" i="1" s="1"/>
  <c r="A25" i="1" s="1"/>
  <c r="A26" i="1" s="1"/>
  <c r="A27" i="1" s="1"/>
  <c r="A28" i="1" s="1"/>
  <c r="C22" i="1"/>
  <c r="C24" i="1" l="1"/>
  <c r="C21" i="1"/>
  <c r="C23" i="1"/>
  <c r="C25" i="1"/>
  <c r="C26" i="1"/>
  <c r="J6" i="1"/>
  <c r="J7" i="1"/>
  <c r="K7" i="1" s="1"/>
  <c r="J8" i="1"/>
  <c r="J9" i="1"/>
  <c r="K11" i="1"/>
  <c r="J5" i="1"/>
  <c r="K12" i="1"/>
  <c r="I6" i="1"/>
  <c r="I7" i="1"/>
  <c r="I8" i="1"/>
  <c r="I9" i="1"/>
  <c r="I5" i="1"/>
  <c r="M6" i="1"/>
  <c r="M7" i="1"/>
  <c r="M8" i="1"/>
  <c r="M9" i="1"/>
  <c r="M10" i="1"/>
  <c r="M11" i="1"/>
  <c r="M12" i="1"/>
  <c r="M5" i="1"/>
  <c r="E6" i="1"/>
  <c r="E7" i="1"/>
  <c r="E8" i="1"/>
  <c r="E9" i="1"/>
  <c r="E11" i="1"/>
  <c r="E12" i="1"/>
  <c r="E5" i="1"/>
  <c r="A6" i="1"/>
  <c r="A7" i="1" s="1"/>
  <c r="A8" i="1" s="1"/>
  <c r="A9" i="1" s="1"/>
  <c r="A10" i="1" s="1"/>
  <c r="A11" i="1" s="1"/>
  <c r="A12" i="1" s="1"/>
  <c r="K6" i="1" l="1"/>
  <c r="K8" i="1"/>
  <c r="K5" i="1"/>
  <c r="K9" i="1"/>
</calcChain>
</file>

<file path=xl/sharedStrings.xml><?xml version="1.0" encoding="utf-8"?>
<sst xmlns="http://schemas.openxmlformats.org/spreadsheetml/2006/main" count="82" uniqueCount="31">
  <si>
    <t>Lasteaed</t>
  </si>
  <si>
    <t>Laste arv</t>
  </si>
  <si>
    <t>Netopind</t>
  </si>
  <si>
    <t>Pinnakasutus lapse kohta</t>
  </si>
  <si>
    <t>Püsikulud lapse kohta aastas</t>
  </si>
  <si>
    <t>Majanduskulud</t>
  </si>
  <si>
    <t>Personalikulud</t>
  </si>
  <si>
    <t>Majanduskulud lapse kohta</t>
  </si>
  <si>
    <t>Personalikulud lapse kohta</t>
  </si>
  <si>
    <t>Investeering lapse koha</t>
  </si>
  <si>
    <t>LA Siilipesa (Puurmani)</t>
  </si>
  <si>
    <t>Adavere</t>
  </si>
  <si>
    <t>Lustivere</t>
  </si>
  <si>
    <t>Aidu</t>
  </si>
  <si>
    <t>Pisisaare</t>
  </si>
  <si>
    <t>Esku-Kamari</t>
  </si>
  <si>
    <t>sh Esku</t>
  </si>
  <si>
    <t>Investeeringu-vajadus</t>
  </si>
  <si>
    <t>sh Kamari</t>
  </si>
  <si>
    <t>KOKKU</t>
  </si>
  <si>
    <t>Keskmine kulu lapse kohta</t>
  </si>
  <si>
    <t>Püsikulud (2018 eelarve alusel)</t>
  </si>
  <si>
    <t>Köögipersonali kulu</t>
  </si>
  <si>
    <t>Majandus-kulud</t>
  </si>
  <si>
    <t>Majandus-kulud lapse kohta</t>
  </si>
  <si>
    <t>Majandus-kulud m2 kohta</t>
  </si>
  <si>
    <t>Personali-kulud</t>
  </si>
  <si>
    <t>Personalikulud kokku</t>
  </si>
  <si>
    <t>Personalikulude osakaal</t>
  </si>
  <si>
    <t>LA Tõruke</t>
  </si>
  <si>
    <t>LA Mari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</si>
</sst>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3" fontId="0" fillId="0" borderId="1" xfId="0" applyNumberFormat="1" applyBorder="1"/>
    <xf numFmtId="3" fontId="3" fillId="0" borderId="1" xfId="0" applyNumberFormat="1" applyFont="1" applyBorder="1"/>
    <xf numFmtId="4" fontId="0" fillId="0" borderId="1" xfId="0" applyNumberFormat="1" applyBorder="1"/>
    <xf numFmtId="0" fontId="5" fillId="0" borderId="1" xfId="0" applyFont="1" applyFill="1" applyBorder="1" applyAlignment="1">
      <alignment horizontal="right" wrapText="1"/>
    </xf>
    <xf numFmtId="3" fontId="5" fillId="0" borderId="1" xfId="0" applyNumberFormat="1" applyFont="1" applyFill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6" fillId="0" borderId="0" xfId="0" applyFont="1"/>
    <xf numFmtId="0" fontId="5" fillId="0" borderId="1" xfId="0" applyFont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3" fontId="4" fillId="3" borderId="1" xfId="0" applyNumberFormat="1" applyFont="1" applyFill="1" applyBorder="1"/>
    <xf numFmtId="0" fontId="5" fillId="0" borderId="3" xfId="0" applyFont="1" applyBorder="1"/>
    <xf numFmtId="0" fontId="5" fillId="0" borderId="3" xfId="0" applyFont="1" applyFill="1" applyBorder="1" applyAlignment="1">
      <alignment horizontal="right" wrapText="1"/>
    </xf>
    <xf numFmtId="3" fontId="5" fillId="0" borderId="3" xfId="0" applyNumberFormat="1" applyFont="1" applyFill="1" applyBorder="1" applyAlignment="1">
      <alignment horizontal="right"/>
    </xf>
    <xf numFmtId="4" fontId="5" fillId="0" borderId="3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0" fontId="0" fillId="0" borderId="2" xfId="0" applyBorder="1"/>
    <xf numFmtId="0" fontId="0" fillId="0" borderId="2" xfId="0" applyBorder="1" applyAlignment="1">
      <alignment wrapText="1"/>
    </xf>
    <xf numFmtId="3" fontId="0" fillId="0" borderId="2" xfId="0" applyNumberFormat="1" applyBorder="1"/>
    <xf numFmtId="4" fontId="0" fillId="0" borderId="2" xfId="0" applyNumberFormat="1" applyBorder="1"/>
    <xf numFmtId="3" fontId="3" fillId="0" borderId="2" xfId="0" applyNumberFormat="1" applyFont="1" applyBorder="1"/>
    <xf numFmtId="3" fontId="2" fillId="0" borderId="2" xfId="0" applyNumberFormat="1" applyFont="1" applyBorder="1"/>
    <xf numFmtId="9" fontId="0" fillId="0" borderId="1" xfId="1" applyFont="1" applyBorder="1"/>
    <xf numFmtId="9" fontId="0" fillId="0" borderId="2" xfId="1" applyFont="1" applyBorder="1"/>
    <xf numFmtId="9" fontId="5" fillId="0" borderId="3" xfId="1" applyFont="1" applyBorder="1"/>
    <xf numFmtId="9" fontId="5" fillId="0" borderId="1" xfId="1" applyFont="1" applyBorder="1"/>
    <xf numFmtId="0" fontId="4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4" fillId="2" borderId="4" xfId="0" applyFont="1" applyFill="1" applyBorder="1" applyAlignment="1"/>
    <xf numFmtId="0" fontId="0" fillId="2" borderId="3" xfId="0" applyFill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146B3-8C8E-42A6-A427-67EEA1ACC116}">
  <dimension ref="A1:M28"/>
  <sheetViews>
    <sheetView tabSelected="1" topLeftCell="A2" workbookViewId="0">
      <selection activeCell="E4" sqref="E4"/>
    </sheetView>
  </sheetViews>
  <sheetFormatPr defaultRowHeight="14.4" x14ac:dyDescent="0.3"/>
  <cols>
    <col min="1" max="1" width="3.88671875" customWidth="1"/>
    <col min="2" max="2" width="22.5546875" bestFit="1" customWidth="1"/>
    <col min="5" max="5" width="12.5546875" customWidth="1"/>
    <col min="6" max="6" width="15.6640625" customWidth="1"/>
    <col min="7" max="7" width="16.109375" customWidth="1"/>
    <col min="8" max="8" width="13.33203125" customWidth="1"/>
    <col min="9" max="9" width="14.109375" customWidth="1"/>
    <col min="10" max="10" width="14" customWidth="1"/>
    <col min="11" max="11" width="13" customWidth="1"/>
    <col min="12" max="12" width="16.109375" customWidth="1"/>
    <col min="13" max="13" width="12.5546875" customWidth="1"/>
  </cols>
  <sheetData>
    <row r="1" spans="1:13" x14ac:dyDescent="0.3">
      <c r="A1" s="39"/>
      <c r="B1" s="36" t="s">
        <v>0</v>
      </c>
      <c r="C1" s="36" t="s">
        <v>1</v>
      </c>
      <c r="D1" s="36" t="s">
        <v>2</v>
      </c>
      <c r="E1" s="37" t="s">
        <v>3</v>
      </c>
      <c r="F1" s="36" t="s">
        <v>21</v>
      </c>
      <c r="G1" s="36"/>
      <c r="H1" s="12"/>
      <c r="I1" s="12"/>
      <c r="J1" s="12"/>
      <c r="K1" s="37" t="s">
        <v>4</v>
      </c>
      <c r="L1" s="37" t="s">
        <v>17</v>
      </c>
      <c r="M1" s="13"/>
    </row>
    <row r="2" spans="1:13" ht="28.8" x14ac:dyDescent="0.3">
      <c r="A2" s="39"/>
      <c r="B2" s="36"/>
      <c r="C2" s="36"/>
      <c r="D2" s="36"/>
      <c r="E2" s="37"/>
      <c r="F2" s="14" t="s">
        <v>5</v>
      </c>
      <c r="G2" s="14" t="s">
        <v>6</v>
      </c>
      <c r="H2" s="14" t="s">
        <v>22</v>
      </c>
      <c r="I2" s="14" t="s">
        <v>7</v>
      </c>
      <c r="J2" s="14" t="s">
        <v>8</v>
      </c>
      <c r="K2" s="37"/>
      <c r="L2" s="37"/>
      <c r="M2" s="14" t="s">
        <v>9</v>
      </c>
    </row>
    <row r="3" spans="1:13" x14ac:dyDescent="0.3">
      <c r="A3" s="1">
        <v>1</v>
      </c>
      <c r="B3" s="2" t="s">
        <v>29</v>
      </c>
      <c r="C3" s="3">
        <v>168</v>
      </c>
      <c r="D3" s="3">
        <v>2585</v>
      </c>
      <c r="E3" s="5">
        <f t="shared" ref="E3:E4" si="0">ROUND(D3/C3,2)</f>
        <v>15.39</v>
      </c>
      <c r="F3" s="3">
        <v>147620</v>
      </c>
      <c r="G3" s="3">
        <v>724659</v>
      </c>
      <c r="H3" s="3"/>
      <c r="I3" s="4">
        <f t="shared" ref="I3:I4" si="1">ROUND(F3/C3,0)</f>
        <v>879</v>
      </c>
      <c r="J3" s="4">
        <f t="shared" ref="J3:J4" si="2">(G3+H3)/C3</f>
        <v>4313.4464285714284</v>
      </c>
      <c r="K3" s="4">
        <f t="shared" ref="K3:K4" si="3">SUM(I3:J3)</f>
        <v>5192.4464285714284</v>
      </c>
      <c r="L3" s="3">
        <v>3174347</v>
      </c>
      <c r="M3" s="3">
        <f t="shared" ref="M3:M4" si="4">ROUND(L3/C3,0)</f>
        <v>18895</v>
      </c>
    </row>
    <row r="4" spans="1:13" x14ac:dyDescent="0.3">
      <c r="A4" s="1">
        <f t="shared" ref="A4:A5" si="5">A3+1</f>
        <v>2</v>
      </c>
      <c r="B4" s="2" t="s">
        <v>30</v>
      </c>
      <c r="C4" s="3">
        <v>107</v>
      </c>
      <c r="D4" s="3">
        <v>1538</v>
      </c>
      <c r="E4" s="5">
        <f t="shared" si="0"/>
        <v>14.37</v>
      </c>
      <c r="F4" s="3">
        <v>86697</v>
      </c>
      <c r="G4" s="3">
        <v>387499</v>
      </c>
      <c r="H4" s="3"/>
      <c r="I4" s="4">
        <f t="shared" si="1"/>
        <v>810</v>
      </c>
      <c r="J4" s="4">
        <f t="shared" si="2"/>
        <v>3621.4859813084113</v>
      </c>
      <c r="K4" s="4">
        <f t="shared" si="3"/>
        <v>4431.4859813084113</v>
      </c>
      <c r="L4" s="3">
        <v>1845600</v>
      </c>
      <c r="M4" s="3">
        <f t="shared" si="4"/>
        <v>17249</v>
      </c>
    </row>
    <row r="5" spans="1:13" x14ac:dyDescent="0.3">
      <c r="A5" s="1">
        <f t="shared" si="5"/>
        <v>3</v>
      </c>
      <c r="B5" s="2" t="s">
        <v>10</v>
      </c>
      <c r="C5" s="3">
        <v>35</v>
      </c>
      <c r="D5" s="3">
        <v>1498</v>
      </c>
      <c r="E5" s="5">
        <f>ROUND(D5/C5,2)</f>
        <v>42.8</v>
      </c>
      <c r="F5" s="3">
        <v>55978</v>
      </c>
      <c r="G5" s="3">
        <v>217739</v>
      </c>
      <c r="H5" s="3"/>
      <c r="I5" s="4">
        <f>ROUND(F5/C5,0)</f>
        <v>1599</v>
      </c>
      <c r="J5" s="4">
        <f>(G5+H5)/C5</f>
        <v>6221.1142857142859</v>
      </c>
      <c r="K5" s="4">
        <f>SUM(I5:J5)</f>
        <v>7820.1142857142859</v>
      </c>
      <c r="L5" s="3">
        <v>600000</v>
      </c>
      <c r="M5" s="3">
        <f>ROUND(L5/C5,0)</f>
        <v>17143</v>
      </c>
    </row>
    <row r="6" spans="1:13" x14ac:dyDescent="0.3">
      <c r="A6" s="1">
        <f>A5+1</f>
        <v>4</v>
      </c>
      <c r="B6" s="2" t="s">
        <v>11</v>
      </c>
      <c r="C6" s="3">
        <v>33</v>
      </c>
      <c r="D6" s="3">
        <v>369</v>
      </c>
      <c r="E6" s="5">
        <f t="shared" ref="E6:E12" si="6">ROUND(D6/C6,2)</f>
        <v>11.18</v>
      </c>
      <c r="F6" s="3">
        <v>40425</v>
      </c>
      <c r="G6" s="3">
        <v>66897</v>
      </c>
      <c r="H6" s="3">
        <v>11335</v>
      </c>
      <c r="I6" s="4">
        <f t="shared" ref="I6:I9" si="7">F6/C6</f>
        <v>1225</v>
      </c>
      <c r="J6" s="4">
        <f t="shared" ref="J6:J9" si="8">(G6+H6)/C6</f>
        <v>2370.6666666666665</v>
      </c>
      <c r="K6" s="4">
        <f>SUM(I6:J6)</f>
        <v>3595.6666666666665</v>
      </c>
      <c r="L6" s="3">
        <v>221400</v>
      </c>
      <c r="M6" s="3">
        <f t="shared" ref="M6:M12" si="9">ROUND(L6/C6,0)</f>
        <v>6709</v>
      </c>
    </row>
    <row r="7" spans="1:13" x14ac:dyDescent="0.3">
      <c r="A7" s="1">
        <f t="shared" ref="A7:A12" si="10">A6+1</f>
        <v>5</v>
      </c>
      <c r="B7" s="2" t="s">
        <v>12</v>
      </c>
      <c r="C7" s="3">
        <v>24</v>
      </c>
      <c r="D7" s="3">
        <v>211</v>
      </c>
      <c r="E7" s="5">
        <f t="shared" si="6"/>
        <v>8.7899999999999991</v>
      </c>
      <c r="F7" s="3">
        <v>20424</v>
      </c>
      <c r="G7" s="3">
        <v>58979</v>
      </c>
      <c r="H7" s="3">
        <v>4519</v>
      </c>
      <c r="I7" s="4">
        <f t="shared" si="7"/>
        <v>851</v>
      </c>
      <c r="J7" s="4">
        <f t="shared" si="8"/>
        <v>2645.75</v>
      </c>
      <c r="K7" s="4">
        <f>SUM(I7:J7)</f>
        <v>3496.75</v>
      </c>
      <c r="L7" s="3">
        <v>0</v>
      </c>
      <c r="M7" s="3">
        <f t="shared" si="9"/>
        <v>0</v>
      </c>
    </row>
    <row r="8" spans="1:13" x14ac:dyDescent="0.3">
      <c r="A8" s="1">
        <f t="shared" si="10"/>
        <v>6</v>
      </c>
      <c r="B8" s="2" t="s">
        <v>13</v>
      </c>
      <c r="C8" s="3">
        <v>17</v>
      </c>
      <c r="D8" s="3">
        <v>200</v>
      </c>
      <c r="E8" s="5">
        <f t="shared" si="6"/>
        <v>11.76</v>
      </c>
      <c r="F8" s="3">
        <v>26537</v>
      </c>
      <c r="G8" s="3">
        <v>41539</v>
      </c>
      <c r="H8" s="3">
        <v>10478</v>
      </c>
      <c r="I8" s="4">
        <f t="shared" si="7"/>
        <v>1561</v>
      </c>
      <c r="J8" s="4">
        <f t="shared" si="8"/>
        <v>3059.8235294117649</v>
      </c>
      <c r="K8" s="4">
        <f>SUM(I8:J8)</f>
        <v>4620.8235294117649</v>
      </c>
      <c r="L8" s="3">
        <v>0</v>
      </c>
      <c r="M8" s="3">
        <f t="shared" si="9"/>
        <v>0</v>
      </c>
    </row>
    <row r="9" spans="1:13" x14ac:dyDescent="0.3">
      <c r="A9" s="1">
        <f t="shared" si="10"/>
        <v>7</v>
      </c>
      <c r="B9" s="2" t="s">
        <v>14</v>
      </c>
      <c r="C9" s="3">
        <v>12</v>
      </c>
      <c r="D9" s="3">
        <v>300</v>
      </c>
      <c r="E9" s="5">
        <f t="shared" si="6"/>
        <v>25</v>
      </c>
      <c r="F9" s="3">
        <v>26748</v>
      </c>
      <c r="G9" s="3">
        <v>39270</v>
      </c>
      <c r="H9" s="3">
        <v>8717</v>
      </c>
      <c r="I9" s="4">
        <f t="shared" si="7"/>
        <v>2229</v>
      </c>
      <c r="J9" s="4">
        <f t="shared" si="8"/>
        <v>3998.9166666666665</v>
      </c>
      <c r="K9" s="4">
        <f>SUM(I9:J9)</f>
        <v>6227.9166666666661</v>
      </c>
      <c r="L9" s="3">
        <v>25000</v>
      </c>
      <c r="M9" s="3">
        <f t="shared" si="9"/>
        <v>2083</v>
      </c>
    </row>
    <row r="10" spans="1:13" ht="15" thickBot="1" x14ac:dyDescent="0.35">
      <c r="A10" s="21">
        <f t="shared" si="10"/>
        <v>8</v>
      </c>
      <c r="B10" s="22" t="s">
        <v>15</v>
      </c>
      <c r="C10" s="23">
        <v>23</v>
      </c>
      <c r="D10" s="23"/>
      <c r="E10" s="24"/>
      <c r="F10" s="23">
        <v>50594</v>
      </c>
      <c r="G10" s="23">
        <v>66160</v>
      </c>
      <c r="H10" s="23"/>
      <c r="I10" s="25"/>
      <c r="J10" s="26"/>
      <c r="K10" s="25"/>
      <c r="L10" s="23">
        <v>219000</v>
      </c>
      <c r="M10" s="23">
        <f t="shared" si="9"/>
        <v>9522</v>
      </c>
    </row>
    <row r="11" spans="1:13" ht="15" thickTop="1" x14ac:dyDescent="0.3">
      <c r="A11" s="16">
        <f t="shared" si="10"/>
        <v>9</v>
      </c>
      <c r="B11" s="17" t="s">
        <v>16</v>
      </c>
      <c r="C11" s="18">
        <v>17</v>
      </c>
      <c r="D11" s="18">
        <v>330</v>
      </c>
      <c r="E11" s="19">
        <f t="shared" si="6"/>
        <v>19.41</v>
      </c>
      <c r="F11" s="20"/>
      <c r="G11" s="20"/>
      <c r="H11" s="20">
        <v>7912</v>
      </c>
      <c r="I11" s="20">
        <v>2200</v>
      </c>
      <c r="J11" s="20">
        <v>3502</v>
      </c>
      <c r="K11" s="18">
        <f>SUM(I11:J11)</f>
        <v>5702</v>
      </c>
      <c r="L11" s="20">
        <v>209000</v>
      </c>
      <c r="M11" s="20">
        <f t="shared" si="9"/>
        <v>12294</v>
      </c>
    </row>
    <row r="12" spans="1:13" s="10" customFormat="1" x14ac:dyDescent="0.3">
      <c r="A12" s="11">
        <f t="shared" si="10"/>
        <v>10</v>
      </c>
      <c r="B12" s="6" t="s">
        <v>18</v>
      </c>
      <c r="C12" s="7">
        <v>6</v>
      </c>
      <c r="D12" s="7">
        <v>170</v>
      </c>
      <c r="E12" s="8">
        <f t="shared" si="6"/>
        <v>28.33</v>
      </c>
      <c r="F12" s="9"/>
      <c r="G12" s="9"/>
      <c r="H12" s="9">
        <v>8684</v>
      </c>
      <c r="I12" s="9">
        <v>2200</v>
      </c>
      <c r="J12" s="9">
        <v>4454</v>
      </c>
      <c r="K12" s="7">
        <f>SUM(I12:J12)</f>
        <v>6654</v>
      </c>
      <c r="L12" s="9">
        <v>10000</v>
      </c>
      <c r="M12" s="9">
        <f t="shared" si="9"/>
        <v>1667</v>
      </c>
    </row>
    <row r="13" spans="1:13" x14ac:dyDescent="0.3">
      <c r="A13" s="38" t="s">
        <v>19</v>
      </c>
      <c r="B13" s="38"/>
      <c r="C13" s="15">
        <f>SUM(C3:C10)</f>
        <v>419</v>
      </c>
      <c r="D13" s="15">
        <f>SUM(D3:D10)</f>
        <v>6701</v>
      </c>
      <c r="E13" s="15"/>
      <c r="F13" s="15">
        <f>SUM(F3:F10)</f>
        <v>455023</v>
      </c>
      <c r="G13" s="15">
        <f>SUM(G3:G10)</f>
        <v>1602742</v>
      </c>
      <c r="H13" s="15">
        <f>SUM(H3:H12)</f>
        <v>51645</v>
      </c>
      <c r="I13" s="15"/>
      <c r="J13" s="15"/>
      <c r="K13" s="15"/>
      <c r="L13" s="15">
        <f>SUM(L3:L10)</f>
        <v>6085347</v>
      </c>
      <c r="M13" s="15"/>
    </row>
    <row r="14" spans="1:13" x14ac:dyDescent="0.3">
      <c r="A14" s="1"/>
      <c r="B14" s="1" t="s">
        <v>20</v>
      </c>
      <c r="C14" s="1"/>
      <c r="D14" s="1"/>
      <c r="E14" s="1">
        <f>ROUND(D13/$C$13,2)</f>
        <v>15.99</v>
      </c>
      <c r="F14" s="1"/>
      <c r="G14" s="1"/>
      <c r="H14" s="1"/>
      <c r="I14" s="4">
        <f>ROUND(F13/C13,0)</f>
        <v>1086</v>
      </c>
      <c r="J14" s="4">
        <f>(G13+H13)/C13</f>
        <v>3948.417661097852</v>
      </c>
      <c r="K14" s="4">
        <f>SUM(I14:J14)</f>
        <v>5034.417661097852</v>
      </c>
      <c r="L14" s="1"/>
      <c r="M14" s="4">
        <f>ROUND(L13/C13,0)</f>
        <v>14524</v>
      </c>
    </row>
    <row r="17" spans="1:13" x14ac:dyDescent="0.3">
      <c r="A17" s="39"/>
      <c r="B17" s="36" t="s">
        <v>0</v>
      </c>
      <c r="C17" s="36" t="s">
        <v>1</v>
      </c>
      <c r="D17" s="36" t="s">
        <v>2</v>
      </c>
      <c r="E17" s="37" t="s">
        <v>3</v>
      </c>
      <c r="F17" s="36" t="s">
        <v>21</v>
      </c>
      <c r="G17" s="36"/>
      <c r="H17" s="12"/>
      <c r="I17" s="12"/>
      <c r="J17" s="12"/>
      <c r="K17" s="37" t="s">
        <v>4</v>
      </c>
      <c r="L17" s="37" t="s">
        <v>17</v>
      </c>
      <c r="M17" s="13"/>
    </row>
    <row r="18" spans="1:13" ht="28.8" x14ac:dyDescent="0.3">
      <c r="A18" s="39"/>
      <c r="B18" s="36"/>
      <c r="C18" s="36"/>
      <c r="D18" s="36"/>
      <c r="E18" s="37"/>
      <c r="F18" s="14" t="s">
        <v>5</v>
      </c>
      <c r="G18" s="14" t="s">
        <v>6</v>
      </c>
      <c r="H18" s="14" t="s">
        <v>22</v>
      </c>
      <c r="I18" s="14" t="s">
        <v>7</v>
      </c>
      <c r="J18" s="14" t="s">
        <v>8</v>
      </c>
      <c r="K18" s="37"/>
      <c r="L18" s="37"/>
      <c r="M18" s="14" t="s">
        <v>9</v>
      </c>
    </row>
    <row r="19" spans="1:13" x14ac:dyDescent="0.3">
      <c r="A19" s="1">
        <v>1</v>
      </c>
      <c r="B19" s="2" t="s">
        <v>29</v>
      </c>
      <c r="C19" s="27">
        <f>C3/$C$13</f>
        <v>0.40095465393794749</v>
      </c>
      <c r="D19" s="27">
        <f t="shared" ref="D19:D20" si="11">D3/D$13</f>
        <v>0.38576331890762572</v>
      </c>
      <c r="E19" s="27"/>
      <c r="F19" s="27">
        <f t="shared" ref="F19:H21" si="12">F3/F$13</f>
        <v>0.32442316102702501</v>
      </c>
      <c r="G19" s="27">
        <f t="shared" si="12"/>
        <v>0.45213702517310961</v>
      </c>
      <c r="H19" s="27">
        <f t="shared" si="12"/>
        <v>0</v>
      </c>
      <c r="I19" s="4"/>
      <c r="J19" s="4"/>
      <c r="K19" s="4"/>
      <c r="L19" s="27">
        <f t="shared" ref="L19:L21" si="13">L3/L$13</f>
        <v>0.52163779649706088</v>
      </c>
      <c r="M19" s="3"/>
    </row>
    <row r="20" spans="1:13" x14ac:dyDescent="0.3">
      <c r="A20" s="1">
        <f t="shared" ref="A20:A21" si="14">A19+1</f>
        <v>2</v>
      </c>
      <c r="B20" s="2" t="s">
        <v>30</v>
      </c>
      <c r="C20" s="27">
        <f t="shared" ref="C19:C20" si="15">C4/$C$13</f>
        <v>0.25536992840095463</v>
      </c>
      <c r="D20" s="27">
        <f t="shared" si="11"/>
        <v>0.22951798239068796</v>
      </c>
      <c r="E20" s="27"/>
      <c r="F20" s="27">
        <f t="shared" si="12"/>
        <v>0.1905332257929819</v>
      </c>
      <c r="G20" s="27">
        <f t="shared" si="12"/>
        <v>0.24177253731417783</v>
      </c>
      <c r="H20" s="27">
        <f t="shared" si="12"/>
        <v>0</v>
      </c>
      <c r="I20" s="4"/>
      <c r="J20" s="4"/>
      <c r="K20" s="4"/>
      <c r="L20" s="27">
        <f t="shared" si="13"/>
        <v>0.30328590957919083</v>
      </c>
      <c r="M20" s="3"/>
    </row>
    <row r="21" spans="1:13" x14ac:dyDescent="0.3">
      <c r="A21" s="1">
        <f t="shared" si="14"/>
        <v>3</v>
      </c>
      <c r="B21" s="2" t="s">
        <v>10</v>
      </c>
      <c r="C21" s="27">
        <f>C5/$C$13</f>
        <v>8.3532219570405727E-2</v>
      </c>
      <c r="D21" s="27">
        <f>D5/D$13</f>
        <v>0.22354872407103418</v>
      </c>
      <c r="E21" s="27"/>
      <c r="F21" s="27">
        <f t="shared" si="12"/>
        <v>0.12302235271623632</v>
      </c>
      <c r="G21" s="27">
        <f t="shared" ref="G21:H21" si="16">G5/G$13</f>
        <v>0.13585405511305002</v>
      </c>
      <c r="H21" s="27">
        <f t="shared" si="16"/>
        <v>0</v>
      </c>
      <c r="I21" s="4"/>
      <c r="J21" s="4"/>
      <c r="K21" s="4"/>
      <c r="L21" s="27">
        <f t="shared" si="13"/>
        <v>9.8597499863195964E-2</v>
      </c>
      <c r="M21" s="3"/>
    </row>
    <row r="22" spans="1:13" x14ac:dyDescent="0.3">
      <c r="A22" s="1">
        <f>A21+1</f>
        <v>4</v>
      </c>
      <c r="B22" s="2" t="s">
        <v>11</v>
      </c>
      <c r="C22" s="27">
        <f>C6/$C$13</f>
        <v>7.8758949880668255E-2</v>
      </c>
      <c r="D22" s="27">
        <f>D6/D$13</f>
        <v>5.5066407998806147E-2</v>
      </c>
      <c r="E22" s="27"/>
      <c r="F22" s="27">
        <f>F6/F$13</f>
        <v>8.8841662948905886E-2</v>
      </c>
      <c r="G22" s="27">
        <f t="shared" ref="G22:H22" si="17">G6/G$13</f>
        <v>4.1739094626583692E-2</v>
      </c>
      <c r="H22" s="27">
        <f t="shared" si="17"/>
        <v>0.21947913641204375</v>
      </c>
      <c r="I22" s="4"/>
      <c r="J22" s="4"/>
      <c r="K22" s="4"/>
      <c r="L22" s="27">
        <f t="shared" ref="L22" si="18">L6/L$13</f>
        <v>3.6382477449519314E-2</v>
      </c>
      <c r="M22" s="3"/>
    </row>
    <row r="23" spans="1:13" x14ac:dyDescent="0.3">
      <c r="A23" s="1">
        <f t="shared" ref="A23:A28" si="19">A22+1</f>
        <v>5</v>
      </c>
      <c r="B23" s="2" t="s">
        <v>12</v>
      </c>
      <c r="C23" s="27">
        <f>C7/$C$13</f>
        <v>5.7279236276849645E-2</v>
      </c>
      <c r="D23" s="27">
        <f>D7/D$13</f>
        <v>3.1487837636173709E-2</v>
      </c>
      <c r="E23" s="27"/>
      <c r="F23" s="27">
        <f>F7/F$13</f>
        <v>4.4885643143313635E-2</v>
      </c>
      <c r="G23" s="27">
        <f t="shared" ref="G23:H23" si="20">G7/G$13</f>
        <v>3.6798811037584339E-2</v>
      </c>
      <c r="H23" s="27">
        <f t="shared" si="20"/>
        <v>8.7501210184916259E-2</v>
      </c>
      <c r="I23" s="4"/>
      <c r="J23" s="4"/>
      <c r="K23" s="4"/>
      <c r="L23" s="27">
        <f t="shared" ref="L23" si="21">L7/L$13</f>
        <v>0</v>
      </c>
      <c r="M23" s="3"/>
    </row>
    <row r="24" spans="1:13" x14ac:dyDescent="0.3">
      <c r="A24" s="1">
        <f t="shared" si="19"/>
        <v>6</v>
      </c>
      <c r="B24" s="2" t="s">
        <v>13</v>
      </c>
      <c r="C24" s="27">
        <f>C8/$C$13</f>
        <v>4.0572792362768499E-2</v>
      </c>
      <c r="D24" s="27">
        <f>D8/D$13</f>
        <v>2.9846291598268914E-2</v>
      </c>
      <c r="E24" s="27"/>
      <c r="F24" s="27">
        <f>F8/F$13</f>
        <v>5.8320128872606437E-2</v>
      </c>
      <c r="G24" s="27">
        <f t="shared" ref="G24:H24" si="22">G8/G$13</f>
        <v>2.5917458954716355E-2</v>
      </c>
      <c r="H24" s="27">
        <f t="shared" si="22"/>
        <v>0.20288508084035239</v>
      </c>
      <c r="I24" s="4"/>
      <c r="J24" s="4"/>
      <c r="K24" s="4"/>
      <c r="L24" s="27">
        <f t="shared" ref="L24" si="23">L8/L$13</f>
        <v>0</v>
      </c>
      <c r="M24" s="3"/>
    </row>
    <row r="25" spans="1:13" x14ac:dyDescent="0.3">
      <c r="A25" s="1">
        <f t="shared" si="19"/>
        <v>7</v>
      </c>
      <c r="B25" s="2" t="s">
        <v>14</v>
      </c>
      <c r="C25" s="27">
        <f>C9/$C$13</f>
        <v>2.8639618138424822E-2</v>
      </c>
      <c r="D25" s="27">
        <f>D9/D$13</f>
        <v>4.4769437397403369E-2</v>
      </c>
      <c r="E25" s="27"/>
      <c r="F25" s="27">
        <f>F9/F$13</f>
        <v>5.8783841695914274E-2</v>
      </c>
      <c r="G25" s="27">
        <f t="shared" ref="G25:H25" si="24">G9/G$13</f>
        <v>2.4501760108613862E-2</v>
      </c>
      <c r="H25" s="27">
        <f t="shared" si="24"/>
        <v>0.16878691063994578</v>
      </c>
      <c r="I25" s="4"/>
      <c r="J25" s="4"/>
      <c r="K25" s="4"/>
      <c r="L25" s="27">
        <f t="shared" ref="L25" si="25">L9/L$13</f>
        <v>4.1082291609664985E-3</v>
      </c>
      <c r="M25" s="3"/>
    </row>
    <row r="26" spans="1:13" ht="15" thickBot="1" x14ac:dyDescent="0.35">
      <c r="A26" s="21">
        <f t="shared" si="19"/>
        <v>8</v>
      </c>
      <c r="B26" s="22" t="s">
        <v>15</v>
      </c>
      <c r="C26" s="28">
        <f>C10/$C$13</f>
        <v>5.4892601431980909E-2</v>
      </c>
      <c r="D26" s="28">
        <f>D10/D$13</f>
        <v>0</v>
      </c>
      <c r="E26" s="28"/>
      <c r="F26" s="28">
        <f>F10/F$13</f>
        <v>0.11118998380301655</v>
      </c>
      <c r="G26" s="28">
        <f t="shared" ref="G26:H26" si="26">G10/G$13</f>
        <v>4.1279257672164331E-2</v>
      </c>
      <c r="H26" s="28">
        <f t="shared" si="26"/>
        <v>0</v>
      </c>
      <c r="I26" s="25"/>
      <c r="J26" s="26"/>
      <c r="K26" s="25"/>
      <c r="L26" s="28">
        <f t="shared" ref="L26:L28" si="27">L10/L$13</f>
        <v>3.5988087450066528E-2</v>
      </c>
      <c r="M26" s="23"/>
    </row>
    <row r="27" spans="1:13" ht="15" thickTop="1" x14ac:dyDescent="0.3">
      <c r="A27" s="16">
        <f t="shared" si="19"/>
        <v>9</v>
      </c>
      <c r="B27" s="17" t="s">
        <v>16</v>
      </c>
      <c r="C27" s="29">
        <f>C11/$C$13</f>
        <v>4.0572792362768499E-2</v>
      </c>
      <c r="D27" s="29">
        <f>D11/D$13</f>
        <v>4.9246381137143712E-2</v>
      </c>
      <c r="E27" s="19"/>
      <c r="F27" s="20"/>
      <c r="G27" s="20"/>
      <c r="H27" s="29">
        <f t="shared" ref="H27" si="28">H11/H$13</f>
        <v>0.15319972891857875</v>
      </c>
      <c r="I27" s="20"/>
      <c r="J27" s="20"/>
      <c r="K27" s="18"/>
      <c r="L27" s="29">
        <f t="shared" si="27"/>
        <v>3.4344795785679928E-2</v>
      </c>
      <c r="M27" s="20"/>
    </row>
    <row r="28" spans="1:13" x14ac:dyDescent="0.3">
      <c r="A28" s="11">
        <f t="shared" si="19"/>
        <v>10</v>
      </c>
      <c r="B28" s="6" t="s">
        <v>18</v>
      </c>
      <c r="C28" s="30">
        <f>C12/$C$13</f>
        <v>1.4319809069212411E-2</v>
      </c>
      <c r="D28" s="30">
        <f>D12/D$13</f>
        <v>2.5369347858528579E-2</v>
      </c>
      <c r="E28" s="8"/>
      <c r="F28" s="9"/>
      <c r="G28" s="9"/>
      <c r="H28" s="30">
        <f t="shared" ref="H28" si="29">H12/H$13</f>
        <v>0.16814793300416303</v>
      </c>
      <c r="I28" s="9"/>
      <c r="J28" s="9"/>
      <c r="K28" s="7"/>
      <c r="L28" s="30">
        <f t="shared" si="27"/>
        <v>1.6432916643865994E-3</v>
      </c>
      <c r="M28" s="9"/>
    </row>
  </sheetData>
  <mergeCells count="17">
    <mergeCell ref="K1:K2"/>
    <mergeCell ref="L1:L2"/>
    <mergeCell ref="A1:A2"/>
    <mergeCell ref="B1:B2"/>
    <mergeCell ref="C1:C2"/>
    <mergeCell ref="D1:D2"/>
    <mergeCell ref="E1:E2"/>
    <mergeCell ref="F1:G1"/>
    <mergeCell ref="F17:G17"/>
    <mergeCell ref="K17:K18"/>
    <mergeCell ref="L17:L18"/>
    <mergeCell ref="A13:B13"/>
    <mergeCell ref="A17:A18"/>
    <mergeCell ref="B17:B18"/>
    <mergeCell ref="C17:C18"/>
    <mergeCell ref="D17:D18"/>
    <mergeCell ref="E17:E18"/>
  </mergeCells>
  <pageMargins left="0.7" right="0.7" top="0.75" bottom="0.75" header="0.3" footer="0.3"/>
  <pageSetup paperSize="9" orientation="portrait" verticalDpi="0" r:id="rId1"/>
  <ignoredErrors>
    <ignoredError sqref="K11:K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0197C-E62C-4AD7-B279-0E04816F3017}">
  <dimension ref="A1:J12"/>
  <sheetViews>
    <sheetView workbookViewId="0">
      <selection sqref="A1:J12"/>
    </sheetView>
  </sheetViews>
  <sheetFormatPr defaultRowHeight="14.4" x14ac:dyDescent="0.3"/>
  <cols>
    <col min="1" max="1" width="2.6640625" bestFit="1" customWidth="1"/>
    <col min="2" max="2" width="22.5546875" bestFit="1" customWidth="1"/>
    <col min="4" max="4" width="10.21875" customWidth="1"/>
    <col min="5" max="6" width="14.109375" customWidth="1"/>
    <col min="7" max="7" width="14.5546875" customWidth="1"/>
    <col min="8" max="8" width="13.5546875" customWidth="1"/>
    <col min="9" max="9" width="13.109375" customWidth="1"/>
    <col min="10" max="10" width="11.77734375" customWidth="1"/>
  </cols>
  <sheetData>
    <row r="1" spans="1:10" ht="28.8" x14ac:dyDescent="0.3">
      <c r="A1" s="32"/>
      <c r="B1" s="33" t="s">
        <v>0</v>
      </c>
      <c r="C1" s="33" t="s">
        <v>1</v>
      </c>
      <c r="D1" s="14" t="s">
        <v>26</v>
      </c>
      <c r="E1" s="14" t="s">
        <v>22</v>
      </c>
      <c r="F1" s="14" t="s">
        <v>27</v>
      </c>
      <c r="G1" s="14" t="s">
        <v>28</v>
      </c>
      <c r="H1" s="14" t="s">
        <v>8</v>
      </c>
      <c r="I1" s="31" t="s">
        <v>17</v>
      </c>
      <c r="J1" s="14" t="s">
        <v>9</v>
      </c>
    </row>
    <row r="2" spans="1:10" x14ac:dyDescent="0.3">
      <c r="A2" s="1">
        <v>1</v>
      </c>
      <c r="B2" s="2" t="str">
        <f>Kokku!B3</f>
        <v>LA Tõruke</v>
      </c>
      <c r="C2" s="2">
        <f>Kokku!C3</f>
        <v>168</v>
      </c>
      <c r="D2" s="3">
        <f>Kokku!G3</f>
        <v>724659</v>
      </c>
      <c r="E2" s="3"/>
      <c r="F2" s="3">
        <f t="shared" ref="F2:F3" si="0">D2+E2</f>
        <v>724659</v>
      </c>
      <c r="G2" s="27">
        <f>F2/$F$12</f>
        <v>0.43802266337924561</v>
      </c>
      <c r="H2" s="4">
        <f t="shared" ref="H2:H3" si="1">(D2+E2)/C2</f>
        <v>4313.4464285714284</v>
      </c>
      <c r="I2" s="3">
        <f>Kokku!L3</f>
        <v>3174347</v>
      </c>
      <c r="J2" s="3">
        <f t="shared" ref="J2:J11" si="2">ROUND(I2/C2,0)</f>
        <v>18895</v>
      </c>
    </row>
    <row r="3" spans="1:10" x14ac:dyDescent="0.3">
      <c r="A3" s="1">
        <f t="shared" ref="A3:A4" si="3">A2+1</f>
        <v>2</v>
      </c>
      <c r="B3" s="2" t="str">
        <f>Kokku!B4</f>
        <v>LA Mari</v>
      </c>
      <c r="C3" s="2">
        <f>Kokku!C4</f>
        <v>107</v>
      </c>
      <c r="D3" s="3">
        <f>Kokku!G4</f>
        <v>387499</v>
      </c>
      <c r="E3" s="3"/>
      <c r="F3" s="3">
        <f t="shared" si="0"/>
        <v>387499</v>
      </c>
      <c r="G3" s="27">
        <f t="shared" ref="G2:G3" si="4">F3/$F$12</f>
        <v>0.23422512386763195</v>
      </c>
      <c r="H3" s="4">
        <f t="shared" si="1"/>
        <v>3621.4859813084113</v>
      </c>
      <c r="I3" s="3">
        <f>Kokku!L4</f>
        <v>1845600</v>
      </c>
      <c r="J3" s="3">
        <f t="shared" si="2"/>
        <v>17249</v>
      </c>
    </row>
    <row r="4" spans="1:10" x14ac:dyDescent="0.3">
      <c r="A4" s="1">
        <f t="shared" si="3"/>
        <v>3</v>
      </c>
      <c r="B4" s="2" t="s">
        <v>10</v>
      </c>
      <c r="C4" s="3">
        <v>35</v>
      </c>
      <c r="D4" s="3">
        <v>217739</v>
      </c>
      <c r="E4" s="3"/>
      <c r="F4" s="3">
        <f>D4+E4</f>
        <v>217739</v>
      </c>
      <c r="G4" s="27">
        <f>F4/$F$12</f>
        <v>0.131613098990744</v>
      </c>
      <c r="H4" s="4">
        <f>(D4+E4)/C4</f>
        <v>6221.1142857142859</v>
      </c>
      <c r="I4" s="3">
        <v>600000</v>
      </c>
      <c r="J4" s="3">
        <f t="shared" si="2"/>
        <v>17143</v>
      </c>
    </row>
    <row r="5" spans="1:10" x14ac:dyDescent="0.3">
      <c r="A5" s="1">
        <f>A4+1</f>
        <v>4</v>
      </c>
      <c r="B5" s="2" t="s">
        <v>11</v>
      </c>
      <c r="C5" s="3">
        <v>33</v>
      </c>
      <c r="D5" s="3">
        <v>66897</v>
      </c>
      <c r="E5" s="3">
        <v>11335</v>
      </c>
      <c r="F5" s="3">
        <f t="shared" ref="F5:F9" si="5">D5+E5</f>
        <v>78232</v>
      </c>
      <c r="G5" s="27">
        <f t="shared" ref="G5:G9" si="6">F5/$F$12</f>
        <v>4.7287605620692133E-2</v>
      </c>
      <c r="H5" s="4">
        <f>(D5+E5)/C5</f>
        <v>2370.6666666666665</v>
      </c>
      <c r="I5" s="3">
        <v>221400</v>
      </c>
      <c r="J5" s="3">
        <f t="shared" si="2"/>
        <v>6709</v>
      </c>
    </row>
    <row r="6" spans="1:10" x14ac:dyDescent="0.3">
      <c r="A6" s="1">
        <f t="shared" ref="A6:A11" si="7">A5+1</f>
        <v>5</v>
      </c>
      <c r="B6" s="2" t="s">
        <v>12</v>
      </c>
      <c r="C6" s="3">
        <v>24</v>
      </c>
      <c r="D6" s="3">
        <v>58979</v>
      </c>
      <c r="E6" s="3">
        <v>4519</v>
      </c>
      <c r="F6" s="3">
        <f t="shared" si="5"/>
        <v>63498</v>
      </c>
      <c r="G6" s="27">
        <f t="shared" si="6"/>
        <v>3.8381587863057433E-2</v>
      </c>
      <c r="H6" s="4">
        <f>(D6+E6)/C6</f>
        <v>2645.75</v>
      </c>
      <c r="I6" s="3">
        <v>0</v>
      </c>
      <c r="J6" s="3">
        <f t="shared" si="2"/>
        <v>0</v>
      </c>
    </row>
    <row r="7" spans="1:10" x14ac:dyDescent="0.3">
      <c r="A7" s="1">
        <f t="shared" si="7"/>
        <v>6</v>
      </c>
      <c r="B7" s="2" t="s">
        <v>13</v>
      </c>
      <c r="C7" s="3">
        <v>17</v>
      </c>
      <c r="D7" s="3">
        <v>41539</v>
      </c>
      <c r="E7" s="3">
        <v>10478</v>
      </c>
      <c r="F7" s="3">
        <f t="shared" si="5"/>
        <v>52017</v>
      </c>
      <c r="G7" s="27">
        <f t="shared" si="6"/>
        <v>3.1441857316335295E-2</v>
      </c>
      <c r="H7" s="4">
        <f>(D7+E7)/C7</f>
        <v>3059.8235294117649</v>
      </c>
      <c r="I7" s="3">
        <v>0</v>
      </c>
      <c r="J7" s="3">
        <f t="shared" si="2"/>
        <v>0</v>
      </c>
    </row>
    <row r="8" spans="1:10" x14ac:dyDescent="0.3">
      <c r="A8" s="1">
        <f t="shared" si="7"/>
        <v>7</v>
      </c>
      <c r="B8" s="2" t="s">
        <v>14</v>
      </c>
      <c r="C8" s="3">
        <v>12</v>
      </c>
      <c r="D8" s="3">
        <v>39270</v>
      </c>
      <c r="E8" s="3">
        <v>8717</v>
      </c>
      <c r="F8" s="3">
        <f t="shared" si="5"/>
        <v>47987</v>
      </c>
      <c r="G8" s="27">
        <f t="shared" si="6"/>
        <v>2.90059097417956E-2</v>
      </c>
      <c r="H8" s="4">
        <f>(D8+E8)/C8</f>
        <v>3998.9166666666665</v>
      </c>
      <c r="I8" s="3">
        <v>25000</v>
      </c>
      <c r="J8" s="3">
        <f t="shared" si="2"/>
        <v>2083</v>
      </c>
    </row>
    <row r="9" spans="1:10" ht="15" thickBot="1" x14ac:dyDescent="0.35">
      <c r="A9" s="21">
        <f t="shared" si="7"/>
        <v>8</v>
      </c>
      <c r="B9" s="22" t="s">
        <v>15</v>
      </c>
      <c r="C9" s="23">
        <v>23</v>
      </c>
      <c r="D9" s="23">
        <v>66160</v>
      </c>
      <c r="E9" s="23">
        <f>E10+E11</f>
        <v>16596</v>
      </c>
      <c r="F9" s="23">
        <f t="shared" si="5"/>
        <v>82756</v>
      </c>
      <c r="G9" s="28">
        <f t="shared" si="6"/>
        <v>5.0022153220497988E-2</v>
      </c>
      <c r="H9" s="26"/>
      <c r="I9" s="23">
        <v>219000</v>
      </c>
      <c r="J9" s="23">
        <f t="shared" si="2"/>
        <v>9522</v>
      </c>
    </row>
    <row r="10" spans="1:10" ht="15" thickTop="1" x14ac:dyDescent="0.3">
      <c r="A10" s="16">
        <f t="shared" si="7"/>
        <v>9</v>
      </c>
      <c r="B10" s="17" t="s">
        <v>16</v>
      </c>
      <c r="C10" s="18">
        <v>17</v>
      </c>
      <c r="D10" s="20"/>
      <c r="E10" s="20">
        <v>7912</v>
      </c>
      <c r="F10" s="20"/>
      <c r="G10" s="20"/>
      <c r="H10" s="20">
        <v>3502</v>
      </c>
      <c r="I10" s="20">
        <v>209000</v>
      </c>
      <c r="J10" s="20">
        <f t="shared" si="2"/>
        <v>12294</v>
      </c>
    </row>
    <row r="11" spans="1:10" x14ac:dyDescent="0.3">
      <c r="A11" s="11">
        <f t="shared" si="7"/>
        <v>10</v>
      </c>
      <c r="B11" s="6" t="s">
        <v>18</v>
      </c>
      <c r="C11" s="7">
        <v>6</v>
      </c>
      <c r="D11" s="9"/>
      <c r="E11" s="9">
        <v>8684</v>
      </c>
      <c r="F11" s="9"/>
      <c r="G11" s="9"/>
      <c r="H11" s="9">
        <v>4454</v>
      </c>
      <c r="I11" s="9">
        <v>10000</v>
      </c>
      <c r="J11" s="9">
        <f t="shared" si="2"/>
        <v>1667</v>
      </c>
    </row>
    <row r="12" spans="1:10" x14ac:dyDescent="0.3">
      <c r="A12" s="38" t="s">
        <v>19</v>
      </c>
      <c r="B12" s="38"/>
      <c r="C12" s="15">
        <f>SUM(C2:C9)</f>
        <v>419</v>
      </c>
      <c r="D12" s="15">
        <f t="shared" ref="D12:F12" si="8">SUM(D2:D9)</f>
        <v>1602742</v>
      </c>
      <c r="E12" s="15">
        <f t="shared" si="8"/>
        <v>51645</v>
      </c>
      <c r="F12" s="15">
        <f t="shared" si="8"/>
        <v>1654387</v>
      </c>
      <c r="G12" s="15"/>
      <c r="H12" s="15"/>
      <c r="I12" s="15">
        <f>SUM(I2:I9)</f>
        <v>6085347</v>
      </c>
      <c r="J12" s="15"/>
    </row>
  </sheetData>
  <mergeCells count="1">
    <mergeCell ref="A12:B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80ED4-BB11-4408-86CD-512F07DC2C1A}">
  <dimension ref="A1:H12"/>
  <sheetViews>
    <sheetView workbookViewId="0">
      <selection activeCell="H12" sqref="A1:H12"/>
    </sheetView>
  </sheetViews>
  <sheetFormatPr defaultRowHeight="14.4" x14ac:dyDescent="0.3"/>
  <cols>
    <col min="1" max="1" width="2.6640625" bestFit="1" customWidth="1"/>
    <col min="2" max="2" width="22.5546875" bestFit="1" customWidth="1"/>
    <col min="5" max="5" width="10" customWidth="1"/>
    <col min="6" max="6" width="9.5546875" customWidth="1"/>
    <col min="7" max="7" width="10" customWidth="1"/>
    <col min="8" max="8" width="12.77734375" customWidth="1"/>
  </cols>
  <sheetData>
    <row r="1" spans="1:8" ht="57.6" x14ac:dyDescent="0.3">
      <c r="A1" s="34"/>
      <c r="B1" s="33" t="s">
        <v>0</v>
      </c>
      <c r="C1" s="33" t="s">
        <v>1</v>
      </c>
      <c r="D1" s="33" t="s">
        <v>2</v>
      </c>
      <c r="E1" s="14" t="s">
        <v>23</v>
      </c>
      <c r="F1" s="14" t="s">
        <v>24</v>
      </c>
      <c r="G1" s="14" t="s">
        <v>25</v>
      </c>
      <c r="H1" s="35" t="s">
        <v>17</v>
      </c>
    </row>
    <row r="2" spans="1:8" ht="28.8" x14ac:dyDescent="0.3">
      <c r="A2" s="1">
        <v>1</v>
      </c>
      <c r="B2" s="2" t="str">
        <f>Kokku!B3</f>
        <v>LA Tõruke</v>
      </c>
      <c r="C2" s="2">
        <f>Kokku!C3</f>
        <v>168</v>
      </c>
      <c r="D2" s="2">
        <f>Kokku!D3</f>
        <v>2585</v>
      </c>
      <c r="E2" s="3">
        <f>Kokku!F3</f>
        <v>147620</v>
      </c>
      <c r="F2" s="4">
        <f t="shared" ref="F2:F3" si="0">ROUND(E2/C2,0)</f>
        <v>879</v>
      </c>
      <c r="G2" s="4">
        <f t="shared" ref="G2:G3" si="1">E2/D2</f>
        <v>57.106382978723403</v>
      </c>
      <c r="H2" s="3">
        <f>Kokku!L3</f>
        <v>3174347</v>
      </c>
    </row>
    <row r="3" spans="1:8" x14ac:dyDescent="0.3">
      <c r="A3" s="1">
        <f t="shared" ref="A3:A4" si="2">A2+1</f>
        <v>2</v>
      </c>
      <c r="B3" s="2" t="str">
        <f>Kokku!B4</f>
        <v>LA Mari</v>
      </c>
      <c r="C3" s="2">
        <f>Kokku!C4</f>
        <v>107</v>
      </c>
      <c r="D3" s="2">
        <f>Kokku!D4</f>
        <v>1538</v>
      </c>
      <c r="E3" s="3">
        <f>Kokku!F4</f>
        <v>86697</v>
      </c>
      <c r="F3" s="4">
        <f t="shared" si="0"/>
        <v>810</v>
      </c>
      <c r="G3" s="4">
        <f t="shared" si="1"/>
        <v>56.369960988296491</v>
      </c>
      <c r="H3" s="3">
        <f>Kokku!L4</f>
        <v>1845600</v>
      </c>
    </row>
    <row r="4" spans="1:8" x14ac:dyDescent="0.3">
      <c r="A4" s="1">
        <f t="shared" si="2"/>
        <v>3</v>
      </c>
      <c r="B4" s="2" t="s">
        <v>10</v>
      </c>
      <c r="C4" s="3">
        <v>35</v>
      </c>
      <c r="D4" s="3">
        <v>1498</v>
      </c>
      <c r="E4" s="3">
        <v>55978</v>
      </c>
      <c r="F4" s="4">
        <f>ROUND(E4/C4,0)</f>
        <v>1599</v>
      </c>
      <c r="G4" s="4">
        <f>E4/D4</f>
        <v>37.368491321762349</v>
      </c>
      <c r="H4" s="3">
        <v>600000</v>
      </c>
    </row>
    <row r="5" spans="1:8" x14ac:dyDescent="0.3">
      <c r="A5" s="1">
        <f>A4+1</f>
        <v>4</v>
      </c>
      <c r="B5" s="2" t="s">
        <v>11</v>
      </c>
      <c r="C5" s="3">
        <v>33</v>
      </c>
      <c r="D5" s="3">
        <v>369</v>
      </c>
      <c r="E5" s="3">
        <v>40425</v>
      </c>
      <c r="F5" s="4">
        <f>E5/C5</f>
        <v>1225</v>
      </c>
      <c r="G5" s="4">
        <f t="shared" ref="G5:G8" si="3">E5/D5</f>
        <v>109.55284552845528</v>
      </c>
      <c r="H5" s="3">
        <v>221400</v>
      </c>
    </row>
    <row r="6" spans="1:8" x14ac:dyDescent="0.3">
      <c r="A6" s="1">
        <f t="shared" ref="A6:A11" si="4">A5+1</f>
        <v>5</v>
      </c>
      <c r="B6" s="2" t="s">
        <v>12</v>
      </c>
      <c r="C6" s="3">
        <v>24</v>
      </c>
      <c r="D6" s="3">
        <v>211</v>
      </c>
      <c r="E6" s="3">
        <v>20424</v>
      </c>
      <c r="F6" s="4">
        <f>E6/C6</f>
        <v>851</v>
      </c>
      <c r="G6" s="4">
        <f t="shared" si="3"/>
        <v>96.796208530805686</v>
      </c>
      <c r="H6" s="3">
        <v>0</v>
      </c>
    </row>
    <row r="7" spans="1:8" x14ac:dyDescent="0.3">
      <c r="A7" s="1">
        <f t="shared" si="4"/>
        <v>6</v>
      </c>
      <c r="B7" s="2" t="s">
        <v>13</v>
      </c>
      <c r="C7" s="3">
        <v>17</v>
      </c>
      <c r="D7" s="3">
        <v>200</v>
      </c>
      <c r="E7" s="3">
        <v>26537</v>
      </c>
      <c r="F7" s="4">
        <f>E7/C7</f>
        <v>1561</v>
      </c>
      <c r="G7" s="4">
        <f t="shared" si="3"/>
        <v>132.685</v>
      </c>
      <c r="H7" s="3">
        <v>0</v>
      </c>
    </row>
    <row r="8" spans="1:8" x14ac:dyDescent="0.3">
      <c r="A8" s="1">
        <f t="shared" si="4"/>
        <v>7</v>
      </c>
      <c r="B8" s="2" t="s">
        <v>14</v>
      </c>
      <c r="C8" s="3">
        <v>12</v>
      </c>
      <c r="D8" s="3">
        <v>300</v>
      </c>
      <c r="E8" s="3">
        <v>26748</v>
      </c>
      <c r="F8" s="4">
        <f>E8/C8</f>
        <v>2229</v>
      </c>
      <c r="G8" s="4">
        <f t="shared" si="3"/>
        <v>89.16</v>
      </c>
      <c r="H8" s="3">
        <v>25000</v>
      </c>
    </row>
    <row r="9" spans="1:8" ht="15" thickBot="1" x14ac:dyDescent="0.35">
      <c r="A9" s="21">
        <f t="shared" si="4"/>
        <v>8</v>
      </c>
      <c r="B9" s="22" t="s">
        <v>15</v>
      </c>
      <c r="C9" s="23">
        <v>23</v>
      </c>
      <c r="D9" s="23"/>
      <c r="E9" s="23">
        <v>50594</v>
      </c>
      <c r="F9" s="25"/>
      <c r="G9" s="25">
        <f>E9/(D10+D11)</f>
        <v>101.188</v>
      </c>
      <c r="H9" s="23">
        <v>219000</v>
      </c>
    </row>
    <row r="10" spans="1:8" ht="15" thickTop="1" x14ac:dyDescent="0.3">
      <c r="A10" s="16">
        <f t="shared" si="4"/>
        <v>9</v>
      </c>
      <c r="B10" s="17" t="s">
        <v>16</v>
      </c>
      <c r="C10" s="18">
        <v>17</v>
      </c>
      <c r="D10" s="18">
        <v>330</v>
      </c>
      <c r="E10" s="20"/>
      <c r="F10" s="20">
        <v>2200</v>
      </c>
      <c r="G10" s="20"/>
      <c r="H10" s="20">
        <v>209000</v>
      </c>
    </row>
    <row r="11" spans="1:8" x14ac:dyDescent="0.3">
      <c r="A11" s="11">
        <f t="shared" si="4"/>
        <v>10</v>
      </c>
      <c r="B11" s="6" t="s">
        <v>18</v>
      </c>
      <c r="C11" s="7">
        <v>6</v>
      </c>
      <c r="D11" s="7">
        <v>170</v>
      </c>
      <c r="E11" s="9"/>
      <c r="F11" s="9">
        <v>2200</v>
      </c>
      <c r="G11" s="9"/>
      <c r="H11" s="9">
        <v>10000</v>
      </c>
    </row>
    <row r="12" spans="1:8" x14ac:dyDescent="0.3">
      <c r="A12" s="38" t="s">
        <v>19</v>
      </c>
      <c r="B12" s="38"/>
      <c r="C12" s="15">
        <f>SUM(C2:C9)</f>
        <v>419</v>
      </c>
      <c r="D12" s="15">
        <f>SUM(D2:D11)</f>
        <v>7201</v>
      </c>
      <c r="E12" s="15">
        <f>SUM(E2:E9)</f>
        <v>455023</v>
      </c>
      <c r="F12" s="15"/>
      <c r="G12" s="15"/>
      <c r="H12" s="15">
        <f>SUM(H2:H9)</f>
        <v>6085347</v>
      </c>
    </row>
  </sheetData>
  <mergeCells count="1">
    <mergeCell ref="A12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Kokku</vt:lpstr>
      <vt:lpstr>Personalikulud</vt:lpstr>
      <vt:lpstr>Majanduskulud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Kadri Adrat (Civitta)</dc:creator>
  <cp:lastModifiedBy>Kadri Adrat (Civitta)</cp:lastModifiedBy>
  <dcterms:created xsi:type="dcterms:W3CDTF">2018-11-20T16:06:42Z</dcterms:created>
  <dcterms:modified xsi:type="dcterms:W3CDTF">2018-12-05T11:29:11Z</dcterms:modified>
</cp:coreProperties>
</file>